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9155" windowHeight="7740"/>
  </bookViews>
  <sheets>
    <sheet name="moto1" sheetId="1" r:id="rId1"/>
    <sheet name="moto2" sheetId="2" r:id="rId2"/>
    <sheet name="moto3" sheetId="3" r:id="rId3"/>
  </sheets>
  <calcPr calcId="125725"/>
</workbook>
</file>

<file path=xl/calcChain.xml><?xml version="1.0" encoding="utf-8"?>
<calcChain xmlns="http://schemas.openxmlformats.org/spreadsheetml/2006/main">
  <c r="B10" i="1"/>
  <c r="F7" i="3"/>
  <c r="F8" s="1"/>
  <c r="G8" s="1"/>
  <c r="F6"/>
  <c r="B13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D13"/>
  <c r="C13"/>
  <c r="F5" i="2"/>
  <c r="A15"/>
  <c r="A16" s="1"/>
  <c r="A17" s="1"/>
  <c r="A18" s="1"/>
  <c r="A19" s="1"/>
  <c r="A20" s="1"/>
  <c r="A14"/>
  <c r="C13"/>
  <c r="D13" s="1"/>
  <c r="B9"/>
  <c r="B14" s="1"/>
  <c r="G13" i="1"/>
  <c r="C13"/>
  <c r="F5"/>
  <c r="H5" s="1"/>
  <c r="B9"/>
  <c r="B13" s="1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F9" i="3" l="1"/>
  <c r="O27" s="1"/>
  <c r="B14"/>
  <c r="C14" s="1"/>
  <c r="D14" s="1"/>
  <c r="B15" s="1"/>
  <c r="C15" s="1"/>
  <c r="D15" s="1"/>
  <c r="B16" s="1"/>
  <c r="C16" s="1"/>
  <c r="D16" s="1"/>
  <c r="B17" s="1"/>
  <c r="C17" s="1"/>
  <c r="D17" s="1"/>
  <c r="B18" s="1"/>
  <c r="C18" s="1"/>
  <c r="D18" s="1"/>
  <c r="B19" s="1"/>
  <c r="C19" s="1"/>
  <c r="D19" s="1"/>
  <c r="B20" s="1"/>
  <c r="C20" s="1"/>
  <c r="D20" s="1"/>
  <c r="B21" s="1"/>
  <c r="C21" s="1"/>
  <c r="D21" s="1"/>
  <c r="B22" s="1"/>
  <c r="C22" s="1"/>
  <c r="D22" s="1"/>
  <c r="B23" s="1"/>
  <c r="C23" s="1"/>
  <c r="D23" s="1"/>
  <c r="B24" s="1"/>
  <c r="C24" s="1"/>
  <c r="D24" s="1"/>
  <c r="B25" s="1"/>
  <c r="C25" s="1"/>
  <c r="D25" s="1"/>
  <c r="B26" s="1"/>
  <c r="C26" s="1"/>
  <c r="D26" s="1"/>
  <c r="B27" s="1"/>
  <c r="C27" s="1"/>
  <c r="D27" s="1"/>
  <c r="B28" s="1"/>
  <c r="C28" s="1"/>
  <c r="D28" s="1"/>
  <c r="B29" s="1"/>
  <c r="C29" s="1"/>
  <c r="D29" s="1"/>
  <c r="B30" s="1"/>
  <c r="C30" s="1"/>
  <c r="D30" s="1"/>
  <c r="B31" s="1"/>
  <c r="C31" s="1"/>
  <c r="D31" s="1"/>
  <c r="B32" s="1"/>
  <c r="C32" s="1"/>
  <c r="D32" s="1"/>
  <c r="B33" s="1"/>
  <c r="C33" s="1"/>
  <c r="D33" s="1"/>
  <c r="B34" s="1"/>
  <c r="C34" s="1"/>
  <c r="D34" s="1"/>
  <c r="B35" s="1"/>
  <c r="C35" s="1"/>
  <c r="D35" s="1"/>
  <c r="B36" s="1"/>
  <c r="C36" s="1"/>
  <c r="D36" s="1"/>
  <c r="B37" s="1"/>
  <c r="C37" s="1"/>
  <c r="D37" s="1"/>
  <c r="B38" s="1"/>
  <c r="C38" s="1"/>
  <c r="D38" s="1"/>
  <c r="B39" s="1"/>
  <c r="C39" s="1"/>
  <c r="D39" s="1"/>
  <c r="B40" s="1"/>
  <c r="C40" s="1"/>
  <c r="D40" s="1"/>
  <c r="B41" s="1"/>
  <c r="C41" s="1"/>
  <c r="D41" s="1"/>
  <c r="B42" s="1"/>
  <c r="C42" s="1"/>
  <c r="D42" s="1"/>
  <c r="B43" s="1"/>
  <c r="C43" s="1"/>
  <c r="D43" s="1"/>
  <c r="B44" s="1"/>
  <c r="C44" s="1"/>
  <c r="D44" s="1"/>
  <c r="B45" s="1"/>
  <c r="C45" s="1"/>
  <c r="D45" s="1"/>
  <c r="B46" s="1"/>
  <c r="C46" s="1"/>
  <c r="D46" s="1"/>
  <c r="B47" s="1"/>
  <c r="C47" s="1"/>
  <c r="D47" s="1"/>
  <c r="B48" s="1"/>
  <c r="C48" s="1"/>
  <c r="D48" s="1"/>
  <c r="B49" s="1"/>
  <c r="C49" s="1"/>
  <c r="D49" s="1"/>
  <c r="B50" s="1"/>
  <c r="C50" s="1"/>
  <c r="D50" s="1"/>
  <c r="B51" s="1"/>
  <c r="C51" s="1"/>
  <c r="D51" s="1"/>
  <c r="B52" s="1"/>
  <c r="C52" s="1"/>
  <c r="D52" s="1"/>
  <c r="B53" s="1"/>
  <c r="C53" s="1"/>
  <c r="D53" s="1"/>
  <c r="B54" s="1"/>
  <c r="C54" s="1"/>
  <c r="D54" s="1"/>
  <c r="B55" s="1"/>
  <c r="C55" s="1"/>
  <c r="D55" s="1"/>
  <c r="B56" s="1"/>
  <c r="C56" s="1"/>
  <c r="D56" s="1"/>
  <c r="B57" s="1"/>
  <c r="C57" s="1"/>
  <c r="D57" s="1"/>
  <c r="B58" s="1"/>
  <c r="C58" s="1"/>
  <c r="D58" s="1"/>
  <c r="B59" s="1"/>
  <c r="C59" s="1"/>
  <c r="D59" s="1"/>
  <c r="B60" s="1"/>
  <c r="C60" s="1"/>
  <c r="D60" s="1"/>
  <c r="B61" s="1"/>
  <c r="C61" s="1"/>
  <c r="D61" s="1"/>
  <c r="B62" s="1"/>
  <c r="C62" s="1"/>
  <c r="D62" s="1"/>
  <c r="B63" s="1"/>
  <c r="C63" s="1"/>
  <c r="D63" s="1"/>
  <c r="B64" s="1"/>
  <c r="C64" s="1"/>
  <c r="D64" s="1"/>
  <c r="B65" s="1"/>
  <c r="C65" s="1"/>
  <c r="D65" s="1"/>
  <c r="B66" s="1"/>
  <c r="C66" s="1"/>
  <c r="D66" s="1"/>
  <c r="B67" s="1"/>
  <c r="C67" s="1"/>
  <c r="D67" s="1"/>
  <c r="B68" s="1"/>
  <c r="C68" s="1"/>
  <c r="D68" s="1"/>
  <c r="B69" s="1"/>
  <c r="C69" s="1"/>
  <c r="D69" s="1"/>
  <c r="B70" s="1"/>
  <c r="C70" s="1"/>
  <c r="D70" s="1"/>
  <c r="B71" s="1"/>
  <c r="C71" s="1"/>
  <c r="D71" s="1"/>
  <c r="B72" s="1"/>
  <c r="C72" s="1"/>
  <c r="D72" s="1"/>
  <c r="B73" s="1"/>
  <c r="C73" s="1"/>
  <c r="D73" s="1"/>
  <c r="A35" i="1"/>
  <c r="G34"/>
  <c r="B13" i="2"/>
  <c r="C14"/>
  <c r="B15" s="1"/>
  <c r="H5"/>
  <c r="A21"/>
  <c r="G33" i="1"/>
  <c r="G16"/>
  <c r="G31"/>
  <c r="G27"/>
  <c r="G23"/>
  <c r="G19"/>
  <c r="G17"/>
  <c r="G32"/>
  <c r="G28"/>
  <c r="G24"/>
  <c r="G20"/>
  <c r="G18"/>
  <c r="G29"/>
  <c r="G25"/>
  <c r="G21"/>
  <c r="G14"/>
  <c r="G15"/>
  <c r="G30"/>
  <c r="G26"/>
  <c r="G22"/>
  <c r="B14"/>
  <c r="C14" s="1"/>
  <c r="D13"/>
  <c r="N31" i="3" l="1"/>
  <c r="N70"/>
  <c r="P48"/>
  <c r="P64"/>
  <c r="N47"/>
  <c r="N16"/>
  <c r="N48"/>
  <c r="N38"/>
  <c r="O59"/>
  <c r="P20"/>
  <c r="P41"/>
  <c r="N63"/>
  <c r="O24"/>
  <c r="O65"/>
  <c r="O46"/>
  <c r="N32"/>
  <c r="O52"/>
  <c r="P73"/>
  <c r="N44"/>
  <c r="P26"/>
  <c r="P67"/>
  <c r="O43"/>
  <c r="N26"/>
  <c r="O68"/>
  <c r="O33"/>
  <c r="N57"/>
  <c r="P32"/>
  <c r="N54"/>
  <c r="O15"/>
  <c r="O36"/>
  <c r="P57"/>
  <c r="N19"/>
  <c r="P54"/>
  <c r="P35"/>
  <c r="O18"/>
  <c r="O31"/>
  <c r="P36"/>
  <c r="O47"/>
  <c r="P52"/>
  <c r="O63"/>
  <c r="P68"/>
  <c r="O19"/>
  <c r="P29"/>
  <c r="O40"/>
  <c r="N51"/>
  <c r="N67"/>
  <c r="N23"/>
  <c r="N52"/>
  <c r="O73"/>
  <c r="N33"/>
  <c r="N65"/>
  <c r="P15"/>
  <c r="P42"/>
  <c r="P58"/>
  <c r="O25"/>
  <c r="P55"/>
  <c r="N25"/>
  <c r="N30"/>
  <c r="O35"/>
  <c r="P40"/>
  <c r="N46"/>
  <c r="O51"/>
  <c r="P56"/>
  <c r="N62"/>
  <c r="O67"/>
  <c r="P72"/>
  <c r="N18"/>
  <c r="O23"/>
  <c r="O28"/>
  <c r="P33"/>
  <c r="N39"/>
  <c r="O44"/>
  <c r="P49"/>
  <c r="N55"/>
  <c r="O60"/>
  <c r="P65"/>
  <c r="N71"/>
  <c r="O16"/>
  <c r="P21"/>
  <c r="N28"/>
  <c r="P38"/>
  <c r="O49"/>
  <c r="N60"/>
  <c r="P70"/>
  <c r="O21"/>
  <c r="O30"/>
  <c r="N41"/>
  <c r="P51"/>
  <c r="O62"/>
  <c r="N73"/>
  <c r="O26"/>
  <c r="N40"/>
  <c r="O53"/>
  <c r="O69"/>
  <c r="P22"/>
  <c r="N37"/>
  <c r="N53"/>
  <c r="O66"/>
  <c r="P19"/>
  <c r="O61"/>
  <c r="P14"/>
  <c r="P31"/>
  <c r="N45"/>
  <c r="O58"/>
  <c r="O14"/>
  <c r="N42"/>
  <c r="N58"/>
  <c r="N14"/>
  <c r="P24"/>
  <c r="N35"/>
  <c r="P45"/>
  <c r="O56"/>
  <c r="P61"/>
  <c r="O72"/>
  <c r="P17"/>
  <c r="P30"/>
  <c r="O41"/>
  <c r="P62"/>
  <c r="N24"/>
  <c r="P43"/>
  <c r="O54"/>
  <c r="O29"/>
  <c r="N72"/>
  <c r="O42"/>
  <c r="N69"/>
  <c r="P28"/>
  <c r="N34"/>
  <c r="O39"/>
  <c r="P44"/>
  <c r="N50"/>
  <c r="O55"/>
  <c r="P60"/>
  <c r="N66"/>
  <c r="O71"/>
  <c r="P16"/>
  <c r="N22"/>
  <c r="N27"/>
  <c r="O32"/>
  <c r="P37"/>
  <c r="N43"/>
  <c r="O48"/>
  <c r="P53"/>
  <c r="N59"/>
  <c r="O64"/>
  <c r="P69"/>
  <c r="N15"/>
  <c r="O20"/>
  <c r="P25"/>
  <c r="N36"/>
  <c r="P46"/>
  <c r="O57"/>
  <c r="N68"/>
  <c r="P18"/>
  <c r="P27"/>
  <c r="O38"/>
  <c r="N49"/>
  <c r="P59"/>
  <c r="O70"/>
  <c r="N21"/>
  <c r="O37"/>
  <c r="P50"/>
  <c r="N64"/>
  <c r="N20"/>
  <c r="O34"/>
  <c r="P47"/>
  <c r="P63"/>
  <c r="N17"/>
  <c r="P23"/>
  <c r="P34"/>
  <c r="O45"/>
  <c r="N56"/>
  <c r="P66"/>
  <c r="O17"/>
  <c r="N29"/>
  <c r="P39"/>
  <c r="O50"/>
  <c r="N61"/>
  <c r="P71"/>
  <c r="O22"/>
  <c r="A36" i="1"/>
  <c r="G35"/>
  <c r="D14" i="2"/>
  <c r="A22"/>
  <c r="C15"/>
  <c r="B16" s="1"/>
  <c r="B15" i="1"/>
  <c r="C15" s="1"/>
  <c r="D14"/>
  <c r="D15" l="1"/>
  <c r="A37"/>
  <c r="G36"/>
  <c r="A23" i="2"/>
  <c r="D15"/>
  <c r="C16"/>
  <c r="B17" s="1"/>
  <c r="B16" i="1"/>
  <c r="C16" s="1"/>
  <c r="B17" s="1"/>
  <c r="C17" s="1"/>
  <c r="B18" s="1"/>
  <c r="C18" s="1"/>
  <c r="A38" l="1"/>
  <c r="G37"/>
  <c r="A24" i="2"/>
  <c r="D16"/>
  <c r="C17"/>
  <c r="B18" s="1"/>
  <c r="D16" i="1"/>
  <c r="D17" s="1"/>
  <c r="D18" s="1"/>
  <c r="B19"/>
  <c r="C19" s="1"/>
  <c r="A39" l="1"/>
  <c r="G38"/>
  <c r="A25" i="2"/>
  <c r="D17"/>
  <c r="C18"/>
  <c r="B19" s="1"/>
  <c r="D19" i="1"/>
  <c r="B20"/>
  <c r="C20" s="1"/>
  <c r="A40" l="1"/>
  <c r="G39"/>
  <c r="A26" i="2"/>
  <c r="D18"/>
  <c r="C19"/>
  <c r="B20" s="1"/>
  <c r="D20" i="1"/>
  <c r="B21"/>
  <c r="C21" s="1"/>
  <c r="B22" s="1"/>
  <c r="C22" s="1"/>
  <c r="A41" l="1"/>
  <c r="G40"/>
  <c r="A27" i="2"/>
  <c r="D19"/>
  <c r="C20"/>
  <c r="B21" s="1"/>
  <c r="B23" i="1"/>
  <c r="C23" s="1"/>
  <c r="D21"/>
  <c r="D22" s="1"/>
  <c r="A42" l="1"/>
  <c r="G41"/>
  <c r="A28" i="2"/>
  <c r="D20"/>
  <c r="C21"/>
  <c r="B22" s="1"/>
  <c r="B24" i="1"/>
  <c r="C24" s="1"/>
  <c r="D23"/>
  <c r="A43" l="1"/>
  <c r="G42"/>
  <c r="A29" i="2"/>
  <c r="D21"/>
  <c r="C22"/>
  <c r="B23" s="1"/>
  <c r="B25" i="1"/>
  <c r="C25" s="1"/>
  <c r="D24"/>
  <c r="A44" l="1"/>
  <c r="G43"/>
  <c r="A30" i="2"/>
  <c r="D22"/>
  <c r="C23"/>
  <c r="B24" s="1"/>
  <c r="B26" i="1"/>
  <c r="C26" s="1"/>
  <c r="D25"/>
  <c r="A45" l="1"/>
  <c r="G44"/>
  <c r="A31" i="2"/>
  <c r="D23"/>
  <c r="C24"/>
  <c r="B25" s="1"/>
  <c r="D26" i="1"/>
  <c r="B27"/>
  <c r="C27" s="1"/>
  <c r="A46" l="1"/>
  <c r="G45"/>
  <c r="A32" i="2"/>
  <c r="D24"/>
  <c r="C25"/>
  <c r="B26" s="1"/>
  <c r="D27" i="1"/>
  <c r="B28"/>
  <c r="C28" s="1"/>
  <c r="A47" l="1"/>
  <c r="G46"/>
  <c r="A33" i="2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D25"/>
  <c r="C26"/>
  <c r="B27" s="1"/>
  <c r="B29" i="1"/>
  <c r="C29" s="1"/>
  <c r="D28"/>
  <c r="A48" l="1"/>
  <c r="G47"/>
  <c r="D26" i="2"/>
  <c r="C27"/>
  <c r="B28" s="1"/>
  <c r="B30" i="1"/>
  <c r="C30" s="1"/>
  <c r="B31" s="1"/>
  <c r="C31" s="1"/>
  <c r="D29"/>
  <c r="A49" l="1"/>
  <c r="G48"/>
  <c r="D27" i="2"/>
  <c r="C28"/>
  <c r="B29" s="1"/>
  <c r="B32" i="1"/>
  <c r="C32" s="1"/>
  <c r="D30"/>
  <c r="D31" s="1"/>
  <c r="A50" l="1"/>
  <c r="G49"/>
  <c r="D28" i="2"/>
  <c r="C29"/>
  <c r="B30" s="1"/>
  <c r="B33" i="1"/>
  <c r="C33" s="1"/>
  <c r="B34" s="1"/>
  <c r="C34" s="1"/>
  <c r="D32"/>
  <c r="A51" l="1"/>
  <c r="G50"/>
  <c r="B35"/>
  <c r="C35" s="1"/>
  <c r="D33"/>
  <c r="D34" s="1"/>
  <c r="D29" i="2"/>
  <c r="C30"/>
  <c r="B31" s="1"/>
  <c r="A52" i="1" l="1"/>
  <c r="G51"/>
  <c r="B36"/>
  <c r="C36" s="1"/>
  <c r="D35"/>
  <c r="D30" i="2"/>
  <c r="C31"/>
  <c r="B32" s="1"/>
  <c r="A53" i="1" l="1"/>
  <c r="G52"/>
  <c r="B37"/>
  <c r="C37" s="1"/>
  <c r="D36"/>
  <c r="D31" i="2"/>
  <c r="C32"/>
  <c r="B33" s="1"/>
  <c r="A54" i="1" l="1"/>
  <c r="G53"/>
  <c r="B38"/>
  <c r="C38" s="1"/>
  <c r="D37"/>
  <c r="D32" i="2"/>
  <c r="C33"/>
  <c r="B34" s="1"/>
  <c r="C34" s="1"/>
  <c r="D34" l="1"/>
  <c r="B35"/>
  <c r="C35" s="1"/>
  <c r="A55" i="1"/>
  <c r="G54"/>
  <c r="B39"/>
  <c r="C39" s="1"/>
  <c r="D38"/>
  <c r="D33" i="2"/>
  <c r="D35" l="1"/>
  <c r="B36"/>
  <c r="C36" s="1"/>
  <c r="A56" i="1"/>
  <c r="G55"/>
  <c r="B40"/>
  <c r="C40" s="1"/>
  <c r="D39"/>
  <c r="B37" i="2" l="1"/>
  <c r="C37" s="1"/>
  <c r="D36"/>
  <c r="A57" i="1"/>
  <c r="G56"/>
  <c r="B41"/>
  <c r="C41" s="1"/>
  <c r="D40"/>
  <c r="B38" i="2" l="1"/>
  <c r="C38" s="1"/>
  <c r="D37"/>
  <c r="A58" i="1"/>
  <c r="G57"/>
  <c r="B42"/>
  <c r="C42" s="1"/>
  <c r="D41"/>
  <c r="B39" i="2" l="1"/>
  <c r="C39" s="1"/>
  <c r="D38"/>
  <c r="A59" i="1"/>
  <c r="G58"/>
  <c r="B43"/>
  <c r="C43" s="1"/>
  <c r="D42"/>
  <c r="D39" i="2" l="1"/>
  <c r="B40"/>
  <c r="C40" s="1"/>
  <c r="A60" i="1"/>
  <c r="G59"/>
  <c r="B44"/>
  <c r="C44" s="1"/>
  <c r="D43"/>
  <c r="B41" i="2" l="1"/>
  <c r="C41" s="1"/>
  <c r="D40"/>
  <c r="A61" i="1"/>
  <c r="G60"/>
  <c r="B45"/>
  <c r="C45" s="1"/>
  <c r="D44"/>
  <c r="B42" i="2" l="1"/>
  <c r="C42" s="1"/>
  <c r="D41"/>
  <c r="A62" i="1"/>
  <c r="G61"/>
  <c r="D45"/>
  <c r="B46"/>
  <c r="C46" s="1"/>
  <c r="B43" i="2" l="1"/>
  <c r="C43" s="1"/>
  <c r="D42"/>
  <c r="A63" i="1"/>
  <c r="G62"/>
  <c r="B47"/>
  <c r="C47" s="1"/>
  <c r="D46"/>
  <c r="B44" i="2" l="1"/>
  <c r="C44" s="1"/>
  <c r="D43"/>
  <c r="A64" i="1"/>
  <c r="G63"/>
  <c r="B48"/>
  <c r="C48" s="1"/>
  <c r="D47"/>
  <c r="B45" i="2" l="1"/>
  <c r="C45" s="1"/>
  <c r="D44"/>
  <c r="A65" i="1"/>
  <c r="G64"/>
  <c r="B49"/>
  <c r="C49" s="1"/>
  <c r="D48"/>
  <c r="D45" i="2" l="1"/>
  <c r="B46"/>
  <c r="C46" s="1"/>
  <c r="A66" i="1"/>
  <c r="G65"/>
  <c r="B50"/>
  <c r="C50" s="1"/>
  <c r="D49"/>
  <c r="B47" i="2" l="1"/>
  <c r="C47" s="1"/>
  <c r="D46"/>
  <c r="A67" i="1"/>
  <c r="G66"/>
  <c r="B51"/>
  <c r="C51" s="1"/>
  <c r="D50"/>
  <c r="D47" i="2" l="1"/>
  <c r="B48"/>
  <c r="C48" s="1"/>
  <c r="A68" i="1"/>
  <c r="G67"/>
  <c r="B52"/>
  <c r="C52" s="1"/>
  <c r="D51"/>
  <c r="D48" i="2" l="1"/>
  <c r="B49"/>
  <c r="C49" s="1"/>
  <c r="A69" i="1"/>
  <c r="G68"/>
  <c r="B53"/>
  <c r="C53" s="1"/>
  <c r="D52"/>
  <c r="D49" i="2" l="1"/>
  <c r="B50"/>
  <c r="C50" s="1"/>
  <c r="A70" i="1"/>
  <c r="G69"/>
  <c r="B54"/>
  <c r="C54" s="1"/>
  <c r="D53"/>
  <c r="B51" i="2" l="1"/>
  <c r="C51" s="1"/>
  <c r="D50"/>
  <c r="A71" i="1"/>
  <c r="G70"/>
  <c r="B55"/>
  <c r="C55" s="1"/>
  <c r="D54"/>
  <c r="B52" i="2" l="1"/>
  <c r="C52" s="1"/>
  <c r="D51"/>
  <c r="A72" i="1"/>
  <c r="G71"/>
  <c r="B56"/>
  <c r="C56" s="1"/>
  <c r="D55"/>
  <c r="D52" i="2" l="1"/>
  <c r="B53"/>
  <c r="C53" s="1"/>
  <c r="A73" i="1"/>
  <c r="G73" s="1"/>
  <c r="G72"/>
  <c r="B57"/>
  <c r="C57" s="1"/>
  <c r="D56"/>
  <c r="B54" i="2" l="1"/>
  <c r="C54" s="1"/>
  <c r="D53"/>
  <c r="B58" i="1"/>
  <c r="C58" s="1"/>
  <c r="D57"/>
  <c r="B55" i="2" l="1"/>
  <c r="C55" s="1"/>
  <c r="D54"/>
  <c r="B59" i="1"/>
  <c r="C59" s="1"/>
  <c r="D58"/>
  <c r="B56" i="2" l="1"/>
  <c r="C56" s="1"/>
  <c r="D55"/>
  <c r="B60" i="1"/>
  <c r="C60" s="1"/>
  <c r="D59"/>
  <c r="B57" i="2" l="1"/>
  <c r="C57" s="1"/>
  <c r="D56"/>
  <c r="B61" i="1"/>
  <c r="C61" s="1"/>
  <c r="D60"/>
  <c r="D57" i="2" l="1"/>
  <c r="B58"/>
  <c r="C58" s="1"/>
  <c r="B62" i="1"/>
  <c r="C62" s="1"/>
  <c r="D61"/>
  <c r="B59" i="2" l="1"/>
  <c r="C59" s="1"/>
  <c r="D58"/>
  <c r="B63" i="1"/>
  <c r="C63" s="1"/>
  <c r="D62"/>
  <c r="B60" i="2" l="1"/>
  <c r="C60" s="1"/>
  <c r="D59"/>
  <c r="B64" i="1"/>
  <c r="C64" s="1"/>
  <c r="D63"/>
  <c r="B61" i="2" l="1"/>
  <c r="C61" s="1"/>
  <c r="D60"/>
  <c r="B65" i="1"/>
  <c r="C65" s="1"/>
  <c r="D64"/>
  <c r="D61" i="2" l="1"/>
  <c r="B62"/>
  <c r="C62" s="1"/>
  <c r="B66" i="1"/>
  <c r="C66" s="1"/>
  <c r="D65"/>
  <c r="D62" i="2" l="1"/>
  <c r="B63"/>
  <c r="C63" s="1"/>
  <c r="B67" i="1"/>
  <c r="C67" s="1"/>
  <c r="D66"/>
  <c r="D63" i="2" l="1"/>
  <c r="B64"/>
  <c r="C64" s="1"/>
  <c r="B68" i="1"/>
  <c r="C68" s="1"/>
  <c r="D67"/>
  <c r="D64" i="2" l="1"/>
  <c r="B65"/>
  <c r="C65" s="1"/>
  <c r="B69" i="1"/>
  <c r="C69" s="1"/>
  <c r="D68"/>
  <c r="D65" i="2" l="1"/>
  <c r="B66"/>
  <c r="C66" s="1"/>
  <c r="B70" i="1"/>
  <c r="C70" s="1"/>
  <c r="D69"/>
  <c r="D66" i="2" l="1"/>
  <c r="B67"/>
  <c r="C67" s="1"/>
  <c r="B71" i="1"/>
  <c r="C71" s="1"/>
  <c r="D70"/>
  <c r="D67" i="2" l="1"/>
  <c r="B68"/>
  <c r="C68" s="1"/>
  <c r="B72" i="1"/>
  <c r="C72" s="1"/>
  <c r="D71"/>
  <c r="D68" i="2" l="1"/>
  <c r="B69"/>
  <c r="C69" s="1"/>
  <c r="B73" i="1"/>
  <c r="C73" s="1"/>
  <c r="D72"/>
  <c r="D73" l="1"/>
  <c r="D69" i="2"/>
  <c r="B70"/>
  <c r="C70" s="1"/>
  <c r="B71" l="1"/>
  <c r="C71" s="1"/>
  <c r="D70"/>
  <c r="D71" l="1"/>
  <c r="B72"/>
  <c r="C72" s="1"/>
  <c r="B73" l="1"/>
  <c r="C73" s="1"/>
  <c r="D73" s="1"/>
  <c r="D72"/>
  <c r="P13" i="3"/>
  <c r="N13"/>
  <c r="O13"/>
</calcChain>
</file>

<file path=xl/sharedStrings.xml><?xml version="1.0" encoding="utf-8"?>
<sst xmlns="http://schemas.openxmlformats.org/spreadsheetml/2006/main" count="62" uniqueCount="31">
  <si>
    <t>m=</t>
  </si>
  <si>
    <t>kg</t>
  </si>
  <si>
    <t>C=</t>
  </si>
  <si>
    <t>Caduta libera di un corpo attraverso un fluido</t>
  </si>
  <si>
    <t>a=g-(C/m)*v</t>
  </si>
  <si>
    <t>t</t>
  </si>
  <si>
    <t>delta t=</t>
  </si>
  <si>
    <t>s</t>
  </si>
  <si>
    <t>v</t>
  </si>
  <si>
    <t>a</t>
  </si>
  <si>
    <t>v0=</t>
  </si>
  <si>
    <t>s0=</t>
  </si>
  <si>
    <t>g=</t>
  </si>
  <si>
    <t>k=</t>
  </si>
  <si>
    <t>v_limite=</t>
  </si>
  <si>
    <t>a=g-(C/m)*v^2</t>
  </si>
  <si>
    <t>m/s</t>
  </si>
  <si>
    <t>Km/h</t>
  </si>
  <si>
    <t>Kg*m</t>
  </si>
  <si>
    <t>v(velocità reale)</t>
  </si>
  <si>
    <t>m/s=</t>
  </si>
  <si>
    <t>a=-kx/m+cv/m</t>
  </si>
  <si>
    <t>Moto armonico smorzato</t>
  </si>
  <si>
    <t>cost elastica</t>
  </si>
  <si>
    <t>attrivo viscoso</t>
  </si>
  <si>
    <r>
      <t>T</t>
    </r>
    <r>
      <rPr>
        <sz val="8"/>
        <color theme="1"/>
        <rFont val="Calibri"/>
        <family val="2"/>
        <scheme val="minor"/>
      </rPr>
      <t>(periodo)</t>
    </r>
    <r>
      <rPr>
        <sz val="11"/>
        <color theme="1"/>
        <rFont val="Calibri"/>
        <family val="2"/>
        <scheme val="minor"/>
      </rPr>
      <t>=</t>
    </r>
  </si>
  <si>
    <r>
      <rPr>
        <sz val="11"/>
        <color theme="1"/>
        <rFont val="Symbol"/>
        <family val="1"/>
        <charset val="2"/>
      </rPr>
      <t>w</t>
    </r>
    <r>
      <rPr>
        <sz val="11"/>
        <color theme="1"/>
        <rFont val="Calibri"/>
        <family val="2"/>
      </rPr>
      <t>=</t>
    </r>
  </si>
  <si>
    <t>A=</t>
  </si>
  <si>
    <t>j=</t>
  </si>
  <si>
    <t>p</t>
  </si>
  <si>
    <t>m/c=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</si>
</sst>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2" borderId="0" xfId="0" applyFont="1" applyFill="1"/>
    <xf numFmtId="0" fontId="0" fillId="0" borderId="0" xfId="0" applyFill="1" applyBorder="1"/>
    <xf numFmtId="0" fontId="4" fillId="0" borderId="1" xfId="0" applyFont="1" applyBorder="1"/>
    <xf numFmtId="0" fontId="3" fillId="0" borderId="1" xfId="0" applyFont="1" applyFill="1" applyBorder="1"/>
    <xf numFmtId="0" fontId="4" fillId="0" borderId="1" xfId="0" applyFont="1" applyFill="1" applyBorder="1"/>
    <xf numFmtId="0" fontId="3" fillId="0" borderId="0" xfId="0" applyFont="1"/>
    <xf numFmtId="0" fontId="0" fillId="0" borderId="2" xfId="0" applyFill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moto1!$A$13:$A$73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xVal>
          <c:yVal>
            <c:numRef>
              <c:f>moto1!$D$13:$D$73</c:f>
              <c:numCache>
                <c:formatCode>General</c:formatCode>
                <c:ptCount val="61"/>
                <c:pt idx="0">
                  <c:v>0</c:v>
                </c:pt>
                <c:pt idx="1">
                  <c:v>9.81</c:v>
                </c:pt>
                <c:pt idx="2">
                  <c:v>27.468000000000004</c:v>
                </c:pt>
                <c:pt idx="3">
                  <c:v>51.404400000000003</c:v>
                </c:pt>
                <c:pt idx="4">
                  <c:v>80.363519999999994</c:v>
                </c:pt>
                <c:pt idx="5">
                  <c:v>113.34081599999999</c:v>
                </c:pt>
                <c:pt idx="6">
                  <c:v>149.53265279999999</c:v>
                </c:pt>
                <c:pt idx="7">
                  <c:v>188.29612223999999</c:v>
                </c:pt>
                <c:pt idx="8">
                  <c:v>229.11689779199997</c:v>
                </c:pt>
                <c:pt idx="9">
                  <c:v>271.58351823359999</c:v>
                </c:pt>
                <c:pt idx="10">
                  <c:v>315.36681458687997</c:v>
                </c:pt>
                <c:pt idx="11">
                  <c:v>360.20345166950398</c:v>
                </c:pt>
                <c:pt idx="12">
                  <c:v>405.88276133560316</c:v>
                </c:pt>
                <c:pt idx="13">
                  <c:v>452.23620906848254</c:v>
                </c:pt>
                <c:pt idx="14">
                  <c:v>499.12896725478601</c:v>
                </c:pt>
                <c:pt idx="15">
                  <c:v>546.4531738038288</c:v>
                </c:pt>
                <c:pt idx="16">
                  <c:v>594.12253904306306</c:v>
                </c:pt>
                <c:pt idx="17">
                  <c:v>642.06803123445047</c:v>
                </c:pt>
                <c:pt idx="18">
                  <c:v>690.23442498756037</c:v>
                </c:pt>
                <c:pt idx="19">
                  <c:v>738.57753999004831</c:v>
                </c:pt>
                <c:pt idx="20">
                  <c:v>787.06203199203867</c:v>
                </c:pt>
                <c:pt idx="21">
                  <c:v>835.65962559363095</c:v>
                </c:pt>
                <c:pt idx="22">
                  <c:v>884.34770047490474</c:v>
                </c:pt>
                <c:pt idx="23">
                  <c:v>933.10816037992379</c:v>
                </c:pt>
                <c:pt idx="24">
                  <c:v>981.92652830393899</c:v>
                </c:pt>
                <c:pt idx="25">
                  <c:v>1030.7912226431513</c:v>
                </c:pt>
                <c:pt idx="26">
                  <c:v>1079.6929781145211</c:v>
                </c:pt>
                <c:pt idx="27">
                  <c:v>1128.6243824916169</c:v>
                </c:pt>
                <c:pt idx="28">
                  <c:v>1177.5795059932934</c:v>
                </c:pt>
                <c:pt idx="29">
                  <c:v>1226.5536047946348</c:v>
                </c:pt>
                <c:pt idx="30">
                  <c:v>1275.5428838357079</c:v>
                </c:pt>
                <c:pt idx="31">
                  <c:v>1324.5443070685665</c:v>
                </c:pt>
                <c:pt idx="32">
                  <c:v>1373.5554456548532</c:v>
                </c:pt>
                <c:pt idx="33">
                  <c:v>1422.5743565238827</c:v>
                </c:pt>
                <c:pt idx="34">
                  <c:v>1471.5994852191061</c:v>
                </c:pt>
                <c:pt idx="35">
                  <c:v>1520.6295881752849</c:v>
                </c:pt>
                <c:pt idx="36">
                  <c:v>1569.6636705402279</c:v>
                </c:pt>
                <c:pt idx="37">
                  <c:v>1618.7009364321823</c:v>
                </c:pt>
                <c:pt idx="38">
                  <c:v>1667.7407491457459</c:v>
                </c:pt>
                <c:pt idx="39">
                  <c:v>1716.7825993165968</c:v>
                </c:pt>
                <c:pt idx="40">
                  <c:v>1765.8260794532775</c:v>
                </c:pt>
                <c:pt idx="41">
                  <c:v>1814.8708635626222</c:v>
                </c:pt>
                <c:pt idx="42">
                  <c:v>1863.9166908500979</c:v>
                </c:pt>
                <c:pt idx="43">
                  <c:v>1912.9633526800783</c:v>
                </c:pt>
                <c:pt idx="44">
                  <c:v>1962.0106821440627</c:v>
                </c:pt>
                <c:pt idx="45">
                  <c:v>2011.0585457152501</c:v>
                </c:pt>
                <c:pt idx="46">
                  <c:v>2060.1068365722003</c:v>
                </c:pt>
                <c:pt idx="47">
                  <c:v>2109.1554692577602</c:v>
                </c:pt>
                <c:pt idx="48">
                  <c:v>2158.2043754062083</c:v>
                </c:pt>
                <c:pt idx="49">
                  <c:v>2207.2535003249668</c:v>
                </c:pt>
                <c:pt idx="50">
                  <c:v>2256.3028002599735</c:v>
                </c:pt>
                <c:pt idx="51">
                  <c:v>2305.3522402079789</c:v>
                </c:pt>
                <c:pt idx="52">
                  <c:v>2354.4017921663831</c:v>
                </c:pt>
                <c:pt idx="53">
                  <c:v>2403.4514337331066</c:v>
                </c:pt>
                <c:pt idx="54">
                  <c:v>2452.5011469864853</c:v>
                </c:pt>
                <c:pt idx="55">
                  <c:v>2501.5509175891884</c:v>
                </c:pt>
                <c:pt idx="56">
                  <c:v>2550.6007340713509</c:v>
                </c:pt>
                <c:pt idx="57">
                  <c:v>2599.6505872570806</c:v>
                </c:pt>
                <c:pt idx="58">
                  <c:v>2648.7004698056644</c:v>
                </c:pt>
                <c:pt idx="59">
                  <c:v>2697.7503758445314</c:v>
                </c:pt>
                <c:pt idx="60">
                  <c:v>2746.8003006756253</c:v>
                </c:pt>
              </c:numCache>
            </c:numRef>
          </c:yVal>
          <c:smooth val="1"/>
        </c:ser>
        <c:axId val="73145728"/>
        <c:axId val="73163904"/>
      </c:scatterChart>
      <c:valAx>
        <c:axId val="73145728"/>
        <c:scaling>
          <c:orientation val="minMax"/>
        </c:scaling>
        <c:axPos val="b"/>
        <c:numFmt formatCode="General" sourceLinked="1"/>
        <c:tickLblPos val="nextTo"/>
        <c:crossAx val="73163904"/>
        <c:crosses val="autoZero"/>
        <c:crossBetween val="midCat"/>
      </c:valAx>
      <c:valAx>
        <c:axId val="73163904"/>
        <c:scaling>
          <c:orientation val="minMax"/>
        </c:scaling>
        <c:axPos val="l"/>
        <c:majorGridlines/>
        <c:numFmt formatCode="General" sourceLinked="1"/>
        <c:tickLblPos val="nextTo"/>
        <c:crossAx val="73145728"/>
        <c:crosses val="autoZero"/>
        <c:crossBetween val="midCat"/>
      </c:valAx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moto2!$A$13:$A$73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xVal>
          <c:yVal>
            <c:numRef>
              <c:f>moto2!$D$13:$D$73</c:f>
              <c:numCache>
                <c:formatCode>General</c:formatCode>
                <c:ptCount val="61"/>
                <c:pt idx="0">
                  <c:v>0</c:v>
                </c:pt>
                <c:pt idx="1">
                  <c:v>9.81</c:v>
                </c:pt>
                <c:pt idx="2">
                  <c:v>28.467639000000005</c:v>
                </c:pt>
                <c:pt idx="3">
                  <c:v>53.454203069456796</c:v>
                </c:pt>
                <c:pt idx="4">
                  <c:v>82.007483298942901</c:v>
                </c:pt>
                <c:pt idx="5">
                  <c:v>112.21786540979338</c:v>
                </c:pt>
                <c:pt idx="6">
                  <c:v>143.11157564780791</c:v>
                </c:pt>
                <c:pt idx="7">
                  <c:v>174.27107256311839</c:v>
                </c:pt>
                <c:pt idx="8">
                  <c:v>205.53142699827646</c:v>
                </c:pt>
                <c:pt idx="9">
                  <c:v>236.82968383931745</c:v>
                </c:pt>
                <c:pt idx="10">
                  <c:v>268.14213186748077</c:v>
                </c:pt>
                <c:pt idx="11">
                  <c:v>299.45988588047982</c:v>
                </c:pt>
                <c:pt idx="12">
                  <c:v>330.7796227292917</c:v>
                </c:pt>
                <c:pt idx="13">
                  <c:v>362.10010041531535</c:v>
                </c:pt>
                <c:pt idx="14">
                  <c:v>393.42085487653196</c:v>
                </c:pt>
                <c:pt idx="15">
                  <c:v>424.74171273755036</c:v>
                </c:pt>
                <c:pt idx="16">
                  <c:v>456.06260922706758</c:v>
                </c:pt>
                <c:pt idx="17">
                  <c:v>487.38352014751428</c:v>
                </c:pt>
                <c:pt idx="18">
                  <c:v>518.7044364590954</c:v>
                </c:pt>
                <c:pt idx="19">
                  <c:v>550.02535478470588</c:v>
                </c:pt>
                <c:pt idx="20">
                  <c:v>581.34627386272075</c:v>
                </c:pt>
                <c:pt idx="21">
                  <c:v>612.66719322182007</c:v>
                </c:pt>
                <c:pt idx="22">
                  <c:v>643.98811268592738</c:v>
                </c:pt>
                <c:pt idx="23">
                  <c:v>675.30903218926369</c:v>
                </c:pt>
                <c:pt idx="24">
                  <c:v>706.62995170725526</c:v>
                </c:pt>
                <c:pt idx="25">
                  <c:v>737.95087123072176</c:v>
                </c:pt>
                <c:pt idx="26">
                  <c:v>769.2717907562336</c:v>
                </c:pt>
                <c:pt idx="27">
                  <c:v>800.59271028250953</c:v>
                </c:pt>
                <c:pt idx="28">
                  <c:v>831.91362980907093</c:v>
                </c:pt>
                <c:pt idx="29">
                  <c:v>863.23454933573896</c:v>
                </c:pt>
                <c:pt idx="30">
                  <c:v>894.5554688624469</c:v>
                </c:pt>
                <c:pt idx="31">
                  <c:v>925.87638838916973</c:v>
                </c:pt>
                <c:pt idx="32">
                  <c:v>957.19730791589802</c:v>
                </c:pt>
                <c:pt idx="33">
                  <c:v>988.51822744262847</c:v>
                </c:pt>
                <c:pt idx="34">
                  <c:v>1019.8391469693597</c:v>
                </c:pt>
                <c:pt idx="35">
                  <c:v>1051.1600664960913</c:v>
                </c:pt>
                <c:pt idx="36">
                  <c:v>1082.4809860228229</c:v>
                </c:pt>
                <c:pt idx="37">
                  <c:v>1113.8019055495545</c:v>
                </c:pt>
                <c:pt idx="38">
                  <c:v>1145.1228250762861</c:v>
                </c:pt>
                <c:pt idx="39">
                  <c:v>1176.4437446030176</c:v>
                </c:pt>
                <c:pt idx="40">
                  <c:v>1207.7646641297492</c:v>
                </c:pt>
                <c:pt idx="41">
                  <c:v>1239.0855836564808</c:v>
                </c:pt>
                <c:pt idx="42">
                  <c:v>1270.4065031832124</c:v>
                </c:pt>
                <c:pt idx="43">
                  <c:v>1301.727422709944</c:v>
                </c:pt>
                <c:pt idx="44">
                  <c:v>1333.0483422366756</c:v>
                </c:pt>
                <c:pt idx="45">
                  <c:v>1364.3692617634072</c:v>
                </c:pt>
                <c:pt idx="46">
                  <c:v>1395.6901812901388</c:v>
                </c:pt>
                <c:pt idx="47">
                  <c:v>1427.0111008168703</c:v>
                </c:pt>
                <c:pt idx="48">
                  <c:v>1458.3320203436019</c:v>
                </c:pt>
                <c:pt idx="49">
                  <c:v>1489.6529398703335</c:v>
                </c:pt>
                <c:pt idx="50">
                  <c:v>1520.9738593970651</c:v>
                </c:pt>
                <c:pt idx="51">
                  <c:v>1552.2947789237967</c:v>
                </c:pt>
                <c:pt idx="52">
                  <c:v>1583.6156984505283</c:v>
                </c:pt>
                <c:pt idx="53">
                  <c:v>1614.9366179772599</c:v>
                </c:pt>
                <c:pt idx="54">
                  <c:v>1646.2575375039914</c:v>
                </c:pt>
                <c:pt idx="55">
                  <c:v>1677.578457030723</c:v>
                </c:pt>
                <c:pt idx="56">
                  <c:v>1708.8993765574546</c:v>
                </c:pt>
                <c:pt idx="57">
                  <c:v>1740.2202960841862</c:v>
                </c:pt>
                <c:pt idx="58">
                  <c:v>1771.5412156109178</c:v>
                </c:pt>
                <c:pt idx="59">
                  <c:v>1802.8621351376494</c:v>
                </c:pt>
                <c:pt idx="60">
                  <c:v>1834.183054664381</c:v>
                </c:pt>
              </c:numCache>
            </c:numRef>
          </c:yVal>
          <c:smooth val="1"/>
        </c:ser>
        <c:axId val="87046784"/>
        <c:axId val="87077248"/>
      </c:scatterChart>
      <c:valAx>
        <c:axId val="87046784"/>
        <c:scaling>
          <c:orientation val="minMax"/>
        </c:scaling>
        <c:axPos val="b"/>
        <c:numFmt formatCode="General" sourceLinked="1"/>
        <c:tickLblPos val="nextTo"/>
        <c:crossAx val="87077248"/>
        <c:crosses val="autoZero"/>
        <c:crossBetween val="midCat"/>
      </c:valAx>
      <c:valAx>
        <c:axId val="87077248"/>
        <c:scaling>
          <c:orientation val="minMax"/>
        </c:scaling>
        <c:axPos val="l"/>
        <c:majorGridlines/>
        <c:numFmt formatCode="General" sourceLinked="1"/>
        <c:tickLblPos val="nextTo"/>
        <c:crossAx val="87046784"/>
        <c:crosses val="autoZero"/>
        <c:crossBetween val="midCat"/>
      </c:valAx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moto3!$A$13:$A$73</c:f>
              <c:numCache>
                <c:formatCode>General</c:formatCode>
                <c:ptCount val="6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</c:numCache>
            </c:numRef>
          </c:xVal>
          <c:yVal>
            <c:numRef>
              <c:f>moto3!$D$13:$D$73</c:f>
              <c:numCache>
                <c:formatCode>General</c:formatCode>
                <c:ptCount val="61"/>
                <c:pt idx="0">
                  <c:v>1</c:v>
                </c:pt>
                <c:pt idx="1">
                  <c:v>0.98903377375000001</c:v>
                </c:pt>
                <c:pt idx="2">
                  <c:v>0.96722157936816622</c:v>
                </c:pt>
                <c:pt idx="3">
                  <c:v>0.93480261431309875</c:v>
                </c:pt>
                <c:pt idx="4">
                  <c:v>0.89213239229038233</c:v>
                </c:pt>
                <c:pt idx="5">
                  <c:v>0.83967884460885589</c:v>
                </c:pt>
                <c:pt idx="6">
                  <c:v>0.77801718874001013</c:v>
                </c:pt>
                <c:pt idx="7">
                  <c:v>0.70782362035305246</c:v>
                </c:pt>
                <c:pt idx="8">
                  <c:v>0.62986789800020915</c:v>
                </c:pt>
                <c:pt idx="9">
                  <c:v>0.5450049017702836</c:v>
                </c:pt>
                <c:pt idx="10">
                  <c:v>0.45416525848018607</c:v>
                </c:pt>
                <c:pt idx="11">
                  <c:v>0.35834513621070513</c:v>
                </c:pt>
                <c:pt idx="12">
                  <c:v>0.25859532010195052</c:v>
                </c:pt>
                <c:pt idx="13">
                  <c:v>0.15600968920576674</c:v>
                </c:pt>
                <c:pt idx="14">
                  <c:v>5.1713220760560341E-2</c:v>
                </c:pt>
                <c:pt idx="15">
                  <c:v>-5.3150346563622566E-2</c:v>
                </c:pt>
                <c:pt idx="16">
                  <c:v>-0.15743105516212288</c:v>
                </c:pt>
                <c:pt idx="17">
                  <c:v>-0.25998533919093914</c:v>
                </c:pt>
                <c:pt idx="18">
                  <c:v>-0.35968856516850456</c:v>
                </c:pt>
                <c:pt idx="19">
                  <c:v>-0.45544736496089427</c:v>
                </c:pt>
                <c:pt idx="20">
                  <c:v>-0.54621162590415651</c:v>
                </c:pt>
                <c:pt idx="21">
                  <c:v>-0.63098600657737336</c:v>
                </c:pt>
                <c:pt idx="22">
                  <c:v>-0.70884085194187885</c:v>
                </c:pt>
                <c:pt idx="23">
                  <c:v>-0.77892238814874692</c:v>
                </c:pt>
                <c:pt idx="24">
                  <c:v>-0.84046208521598553</c:v>
                </c:pt>
                <c:pt idx="25">
                  <c:v>-0.89278508490219888</c:v>
                </c:pt>
                <c:pt idx="26">
                  <c:v>-0.93531760135474917</c:v>
                </c:pt>
                <c:pt idx="27">
                  <c:v>-0.96759321337523596</c:v>
                </c:pt>
                <c:pt idx="28">
                  <c:v>-0.98925797929988546</c:v>
                </c:pt>
                <c:pt idx="29">
                  <c:v>-1.0000743184039145</c:v>
                </c:pt>
                <c:pt idx="30">
                  <c:v>-0.99992361626551174</c:v>
                </c:pt>
                <c:pt idx="31">
                  <c:v>-0.98880752551842321</c:v>
                </c:pt>
                <c:pt idx="32">
                  <c:v>-0.96684794772879701</c:v>
                </c:pt>
                <c:pt idx="33">
                  <c:v>-0.93428569659502858</c:v>
                </c:pt>
                <c:pt idx="34">
                  <c:v>-0.89147785713026029</c:v>
                </c:pt>
                <c:pt idx="35">
                  <c:v>-0.83889386978733638</c:v>
                </c:pt>
                <c:pt idx="36">
                  <c:v>-0.77711038246858655</c:v>
                </c:pt>
                <c:pt idx="37">
                  <c:v>-0.70680492687446206</c:v>
                </c:pt>
                <c:pt idx="38">
                  <c:v>-0.62874848853761756</c:v>
                </c:pt>
                <c:pt idx="39">
                  <c:v>-0.54379705202112405</c:v>
                </c:pt>
                <c:pt idx="40">
                  <c:v>-0.45288221399808382</c:v>
                </c:pt>
                <c:pt idx="41">
                  <c:v>-0.35700096715173968</c:v>
                </c:pt>
                <c:pt idx="42">
                  <c:v>-0.25720476692814076</c:v>
                </c:pt>
                <c:pt idx="43">
                  <c:v>-0.15458800103782933</c:v>
                </c:pt>
                <c:pt idx="44">
                  <c:v>-5.0275988152601828E-2</c:v>
                </c:pt>
                <c:pt idx="45">
                  <c:v>5.4587362593649422E-2</c:v>
                </c:pt>
                <c:pt idx="46">
                  <c:v>0.15885209597130792</c:v>
                </c:pt>
                <c:pt idx="47">
                  <c:v>0.26137482132425838</c:v>
                </c:pt>
                <c:pt idx="48">
                  <c:v>0.36103125125051366</c:v>
                </c:pt>
                <c:pt idx="49">
                  <c:v>0.45672853079223519</c:v>
                </c:pt>
                <c:pt idx="50">
                  <c:v>0.54741722193045894</c:v>
                </c:pt>
                <c:pt idx="51">
                  <c:v>0.63210281195984686</c:v>
                </c:pt>
                <c:pt idx="52">
                  <c:v>0.70985661954002188</c:v>
                </c:pt>
                <c:pt idx="53">
                  <c:v>0.77982597882526083</c:v>
                </c:pt>
                <c:pt idx="54">
                  <c:v>0.84124358999107429</c:v>
                </c:pt>
                <c:pt idx="55">
                  <c:v>0.89343593361768336</c:v>
                </c:pt>
                <c:pt idx="56">
                  <c:v>0.935830656656361</c:v>
                </c:pt>
                <c:pt idx="57">
                  <c:v>0.96796284898245888</c:v>
                </c:pt>
                <c:pt idx="58">
                  <c:v>0.98948014170502052</c:v>
                </c:pt>
                <c:pt idx="59">
                  <c:v>1.0001465713237629</c:v>
                </c:pt>
                <c:pt idx="60">
                  <c:v>0.99984516735820717</c:v>
                </c:pt>
              </c:numCache>
            </c:numRef>
          </c:yVal>
          <c:smooth val="1"/>
        </c:ser>
        <c:axId val="88792448"/>
        <c:axId val="88683648"/>
      </c:scatterChart>
      <c:valAx>
        <c:axId val="88792448"/>
        <c:scaling>
          <c:orientation val="minMax"/>
        </c:scaling>
        <c:axPos val="b"/>
        <c:numFmt formatCode="General" sourceLinked="1"/>
        <c:tickLblPos val="nextTo"/>
        <c:crossAx val="88683648"/>
        <c:crosses val="autoZero"/>
        <c:crossBetween val="midCat"/>
      </c:valAx>
      <c:valAx>
        <c:axId val="88683648"/>
        <c:scaling>
          <c:orientation val="minMax"/>
        </c:scaling>
        <c:axPos val="l"/>
        <c:majorGridlines/>
        <c:numFmt formatCode="General" sourceLinked="1"/>
        <c:tickLblPos val="nextTo"/>
        <c:crossAx val="88792448"/>
        <c:crosses val="autoZero"/>
        <c:crossBetween val="midCat"/>
      </c:valAx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moto3!$A$13:$A$73</c:f>
              <c:numCache>
                <c:formatCode>General</c:formatCode>
                <c:ptCount val="6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</c:numCache>
            </c:numRef>
          </c:xVal>
          <c:yVal>
            <c:numRef>
              <c:f>moto3!$P$13:$P$73</c:f>
              <c:numCache>
                <c:formatCode>General</c:formatCode>
                <c:ptCount val="61"/>
                <c:pt idx="0">
                  <c:v>1</c:v>
                </c:pt>
                <c:pt idx="1">
                  <c:v>0.99452189579864647</c:v>
                </c:pt>
                <c:pt idx="2">
                  <c:v>0.97814760244586774</c:v>
                </c:pt>
                <c:pt idx="3">
                  <c:v>0.95105652011208386</c:v>
                </c:pt>
                <c:pt idx="4">
                  <c:v>0.91354546434119865</c:v>
                </c:pt>
                <c:pt idx="5">
                  <c:v>0.86602541407764355</c:v>
                </c:pt>
                <c:pt idx="6">
                  <c:v>0.80901700889541306</c:v>
                </c:pt>
                <c:pt idx="7">
                  <c:v>0.74314484476238973</c:v>
                </c:pt>
                <c:pt idx="8">
                  <c:v>0.66913063083675239</c:v>
                </c:pt>
                <c:pt idx="9">
                  <c:v>0.58778528227103277</c:v>
                </c:pt>
                <c:pt idx="10">
                  <c:v>0.50000003565670781</c:v>
                </c:pt>
                <c:pt idx="11">
                  <c:v>0.40673668445036681</c:v>
                </c:pt>
                <c:pt idx="12">
                  <c:v>0.30901704136416158</c:v>
                </c:pt>
                <c:pt idx="13">
                  <c:v>0.20791174317278283</c:v>
                </c:pt>
                <c:pt idx="14">
                  <c:v>0.10452852059383276</c:v>
                </c:pt>
                <c:pt idx="15">
                  <c:v>6.1759230235631508E-8</c:v>
                </c:pt>
                <c:pt idx="16">
                  <c:v>-0.10452839775201951</c:v>
                </c:pt>
                <c:pt idx="17">
                  <c:v>-0.20791162235349708</c:v>
                </c:pt>
                <c:pt idx="18">
                  <c:v>-0.30901692389112456</c:v>
                </c:pt>
                <c:pt idx="19">
                  <c:v>-0.4067365716106377</c:v>
                </c:pt>
                <c:pt idx="20">
                  <c:v>-0.49999992868658188</c:v>
                </c:pt>
                <c:pt idx="21">
                  <c:v>-0.58778518234249744</c:v>
                </c:pt>
                <c:pt idx="22">
                  <c:v>-0.66913053904464548</c:v>
                </c:pt>
                <c:pt idx="23">
                  <c:v>-0.74314476211240466</c:v>
                </c:pt>
                <c:pt idx="24">
                  <c:v>-0.80901693629308014</c:v>
                </c:pt>
                <c:pt idx="25">
                  <c:v>-0.86602535231840883</c:v>
                </c:pt>
                <c:pt idx="26">
                  <c:v>-0.91354541410170964</c:v>
                </c:pt>
                <c:pt idx="27">
                  <c:v>-0.9510564819427747</c:v>
                </c:pt>
                <c:pt idx="28">
                  <c:v>-0.97814757676492936</c:v>
                </c:pt>
                <c:pt idx="29">
                  <c:v>-0.99452188288744459</c:v>
                </c:pt>
                <c:pt idx="30">
                  <c:v>-0.99999999999999234</c:v>
                </c:pt>
                <c:pt idx="31">
                  <c:v>-0.99452190870983326</c:v>
                </c:pt>
                <c:pt idx="32">
                  <c:v>-0.97814762812679124</c:v>
                </c:pt>
                <c:pt idx="33">
                  <c:v>-0.95105655828137847</c:v>
                </c:pt>
                <c:pt idx="34">
                  <c:v>-0.91354551458067368</c:v>
                </c:pt>
                <c:pt idx="35">
                  <c:v>-0.86602547583686496</c:v>
                </c:pt>
                <c:pt idx="36">
                  <c:v>-0.80901708149773388</c:v>
                </c:pt>
                <c:pt idx="37">
                  <c:v>-0.74314492741236371</c:v>
                </c:pt>
                <c:pt idx="38">
                  <c:v>-0.66913072262884921</c:v>
                </c:pt>
                <c:pt idx="39">
                  <c:v>-0.58778538219955934</c:v>
                </c:pt>
                <c:pt idx="40">
                  <c:v>-0.50000014262682602</c:v>
                </c:pt>
                <c:pt idx="41">
                  <c:v>-0.40673679729008994</c:v>
                </c:pt>
                <c:pt idx="42">
                  <c:v>-0.30901715883719405</c:v>
                </c:pt>
                <c:pt idx="43">
                  <c:v>-0.2079118639920654</c:v>
                </c:pt>
                <c:pt idx="44">
                  <c:v>-0.10452864343564441</c:v>
                </c:pt>
                <c:pt idx="45">
                  <c:v>-1.8527769026280437E-7</c:v>
                </c:pt>
                <c:pt idx="46">
                  <c:v>0.10452827491020489</c:v>
                </c:pt>
                <c:pt idx="47">
                  <c:v>0.20791150153420837</c:v>
                </c:pt>
                <c:pt idx="48">
                  <c:v>0.30901680641808332</c:v>
                </c:pt>
                <c:pt idx="49">
                  <c:v>0.40673645877090198</c:v>
                </c:pt>
                <c:pt idx="50">
                  <c:v>0.49999982171644841</c:v>
                </c:pt>
                <c:pt idx="51">
                  <c:v>0.58778508241395311</c:v>
                </c:pt>
                <c:pt idx="52">
                  <c:v>0.66913044725252813</c:v>
                </c:pt>
                <c:pt idx="53">
                  <c:v>0.74314467946240792</c:v>
                </c:pt>
                <c:pt idx="54">
                  <c:v>0.80901686369073467</c:v>
                </c:pt>
                <c:pt idx="55">
                  <c:v>0.86602529055916122</c:v>
                </c:pt>
                <c:pt idx="56">
                  <c:v>0.91354536386220675</c:v>
                </c:pt>
                <c:pt idx="57">
                  <c:v>0.95105644377345111</c:v>
                </c:pt>
                <c:pt idx="58">
                  <c:v>0.97814755108397611</c:v>
                </c:pt>
                <c:pt idx="59">
                  <c:v>0.99452186997622738</c:v>
                </c:pt>
                <c:pt idx="60">
                  <c:v>0.99999999999996947</c:v>
                </c:pt>
              </c:numCache>
            </c:numRef>
          </c:yVal>
          <c:smooth val="1"/>
        </c:ser>
        <c:axId val="88711168"/>
        <c:axId val="88712704"/>
      </c:scatterChart>
      <c:valAx>
        <c:axId val="88711168"/>
        <c:scaling>
          <c:orientation val="minMax"/>
        </c:scaling>
        <c:axPos val="b"/>
        <c:numFmt formatCode="General" sourceLinked="1"/>
        <c:tickLblPos val="nextTo"/>
        <c:crossAx val="88712704"/>
        <c:crosses val="autoZero"/>
        <c:crossBetween val="midCat"/>
      </c:valAx>
      <c:valAx>
        <c:axId val="88712704"/>
        <c:scaling>
          <c:orientation val="minMax"/>
        </c:scaling>
        <c:axPos val="l"/>
        <c:majorGridlines/>
        <c:numFmt formatCode="General" sourceLinked="1"/>
        <c:tickLblPos val="nextTo"/>
        <c:crossAx val="88711168"/>
        <c:crosses val="autoZero"/>
        <c:crossBetween val="midCat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161925</xdr:rowOff>
    </xdr:from>
    <xdr:to>
      <xdr:col>15</xdr:col>
      <xdr:colOff>304800</xdr:colOff>
      <xdr:row>24</xdr:row>
      <xdr:rowOff>47625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9</xdr:row>
      <xdr:rowOff>66675</xdr:rowOff>
    </xdr:from>
    <xdr:to>
      <xdr:col>13</xdr:col>
      <xdr:colOff>66675</xdr:colOff>
      <xdr:row>23</xdr:row>
      <xdr:rowOff>142875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10</xdr:row>
      <xdr:rowOff>152400</xdr:rowOff>
    </xdr:from>
    <xdr:to>
      <xdr:col>12</xdr:col>
      <xdr:colOff>304800</xdr:colOff>
      <xdr:row>25</xdr:row>
      <xdr:rowOff>38100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26</xdr:row>
      <xdr:rowOff>0</xdr:rowOff>
    </xdr:from>
    <xdr:to>
      <xdr:col>12</xdr:col>
      <xdr:colOff>333375</xdr:colOff>
      <xdr:row>40</xdr:row>
      <xdr:rowOff>76200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4"/>
  <sheetViews>
    <sheetView tabSelected="1" topLeftCell="A4" workbookViewId="0">
      <selection activeCell="F9" sqref="F9"/>
    </sheetView>
  </sheetViews>
  <sheetFormatPr defaultRowHeight="15"/>
  <cols>
    <col min="1" max="2" width="9.7109375" bestFit="1" customWidth="1"/>
    <col min="7" max="7" width="12" customWidth="1"/>
  </cols>
  <sheetData>
    <row r="1" spans="1:9" s="3" customFormat="1">
      <c r="A1" s="3" t="s">
        <v>3</v>
      </c>
    </row>
    <row r="3" spans="1:9">
      <c r="A3" s="1" t="s">
        <v>0</v>
      </c>
      <c r="B3" s="1">
        <v>100</v>
      </c>
      <c r="C3" t="s">
        <v>1</v>
      </c>
      <c r="E3" t="s">
        <v>4</v>
      </c>
    </row>
    <row r="4" spans="1:9">
      <c r="A4" s="1" t="s">
        <v>2</v>
      </c>
      <c r="B4" s="1">
        <v>20</v>
      </c>
      <c r="C4" t="s">
        <v>18</v>
      </c>
    </row>
    <row r="5" spans="1:9">
      <c r="A5" s="1" t="s">
        <v>6</v>
      </c>
      <c r="B5" s="1">
        <v>1</v>
      </c>
      <c r="E5" t="s">
        <v>14</v>
      </c>
      <c r="F5">
        <f>B3*B8/B4</f>
        <v>49.05</v>
      </c>
      <c r="G5" t="s">
        <v>20</v>
      </c>
      <c r="H5">
        <f>F5/3.6</f>
        <v>13.624999999999998</v>
      </c>
      <c r="I5" t="s">
        <v>17</v>
      </c>
    </row>
    <row r="6" spans="1:9">
      <c r="A6" s="1" t="s">
        <v>10</v>
      </c>
      <c r="B6" s="1">
        <v>0</v>
      </c>
    </row>
    <row r="7" spans="1:9">
      <c r="A7" s="1" t="s">
        <v>11</v>
      </c>
      <c r="B7" s="1">
        <v>0</v>
      </c>
    </row>
    <row r="8" spans="1:9">
      <c r="A8" s="1" t="s">
        <v>12</v>
      </c>
      <c r="B8" s="1">
        <v>9.81</v>
      </c>
    </row>
    <row r="9" spans="1:9">
      <c r="A9" s="1" t="s">
        <v>13</v>
      </c>
      <c r="B9" s="1">
        <f>B4/B3</f>
        <v>0.2</v>
      </c>
    </row>
    <row r="10" spans="1:9">
      <c r="A10" s="9" t="s">
        <v>30</v>
      </c>
      <c r="B10">
        <f>B3/B4</f>
        <v>5</v>
      </c>
    </row>
    <row r="12" spans="1:9">
      <c r="A12" s="2" t="s">
        <v>5</v>
      </c>
      <c r="B12" s="2" t="s">
        <v>9</v>
      </c>
      <c r="C12" s="2" t="s">
        <v>8</v>
      </c>
      <c r="D12" s="2" t="s">
        <v>7</v>
      </c>
      <c r="G12" t="s">
        <v>19</v>
      </c>
    </row>
    <row r="13" spans="1:9">
      <c r="A13" s="1">
        <v>0</v>
      </c>
      <c r="B13" s="1">
        <f>$B$8-($B$9)*B6</f>
        <v>9.81</v>
      </c>
      <c r="C13" s="1">
        <f>B6</f>
        <v>0</v>
      </c>
      <c r="D13" s="1">
        <f>C13*$B5</f>
        <v>0</v>
      </c>
      <c r="G13">
        <f>B6</f>
        <v>0</v>
      </c>
    </row>
    <row r="14" spans="1:9">
      <c r="A14" s="1">
        <f>A13+$B$5</f>
        <v>1</v>
      </c>
      <c r="B14" s="1">
        <f>$B$8-($B$9)*C13</f>
        <v>9.81</v>
      </c>
      <c r="C14" s="1">
        <f>B14*$B$5+C13</f>
        <v>9.81</v>
      </c>
      <c r="D14" s="1">
        <f>C14*$B$5+D13</f>
        <v>9.81</v>
      </c>
      <c r="G14">
        <f>$F$5+($B$6-$F$5)*EXP((-$B$4/$B$3)*A14)</f>
        <v>8.8912565615249903</v>
      </c>
    </row>
    <row r="15" spans="1:9">
      <c r="A15" s="1">
        <f t="shared" ref="A15:A21" si="0">A14+$B$5</f>
        <v>2</v>
      </c>
      <c r="B15" s="1">
        <f t="shared" ref="B15:B30" si="1">$B$8-($B$9)*C14</f>
        <v>7.8480000000000008</v>
      </c>
      <c r="C15" s="1">
        <f t="shared" ref="C15:D15" si="2">B15*$B$5+C14</f>
        <v>17.658000000000001</v>
      </c>
      <c r="D15" s="1">
        <f t="shared" si="2"/>
        <v>27.468000000000004</v>
      </c>
      <c r="G15">
        <f t="shared" ref="G15:G73" si="3">$F$5+($B$6-$F$5)*EXP((-$B$4/$B$3)*A15)</f>
        <v>16.170801741951891</v>
      </c>
    </row>
    <row r="16" spans="1:9">
      <c r="A16" s="1">
        <f t="shared" si="0"/>
        <v>3</v>
      </c>
      <c r="B16" s="1">
        <f t="shared" si="1"/>
        <v>6.2783999999999995</v>
      </c>
      <c r="C16" s="1">
        <f t="shared" ref="C16:D16" si="4">B16*$B$5+C15</f>
        <v>23.936399999999999</v>
      </c>
      <c r="D16" s="1">
        <f t="shared" si="4"/>
        <v>51.404400000000003</v>
      </c>
      <c r="G16">
        <f t="shared" si="3"/>
        <v>22.130789249588005</v>
      </c>
    </row>
    <row r="17" spans="1:7">
      <c r="A17" s="1">
        <f t="shared" si="0"/>
        <v>4</v>
      </c>
      <c r="B17" s="1">
        <f t="shared" si="1"/>
        <v>5.0227200000000005</v>
      </c>
      <c r="C17" s="1">
        <f t="shared" ref="C17:D17" si="5">B17*$B$5+C16</f>
        <v>28.959119999999999</v>
      </c>
      <c r="D17" s="1">
        <f t="shared" si="5"/>
        <v>80.363519999999994</v>
      </c>
      <c r="G17">
        <f t="shared" si="3"/>
        <v>27.01041431005028</v>
      </c>
    </row>
    <row r="18" spans="1:7">
      <c r="A18" s="1">
        <f t="shared" si="0"/>
        <v>5</v>
      </c>
      <c r="B18" s="1">
        <f t="shared" si="1"/>
        <v>4.0181760000000004</v>
      </c>
      <c r="C18" s="1">
        <f t="shared" ref="C18:D18" si="6">B18*$B$5+C17</f>
        <v>32.977295999999996</v>
      </c>
      <c r="D18" s="1">
        <f t="shared" si="6"/>
        <v>113.34081599999999</v>
      </c>
      <c r="G18">
        <f t="shared" si="3"/>
        <v>31.00551341054075</v>
      </c>
    </row>
    <row r="19" spans="1:7">
      <c r="A19" s="1">
        <f t="shared" si="0"/>
        <v>6</v>
      </c>
      <c r="B19" s="1">
        <f t="shared" si="1"/>
        <v>3.2145408000000009</v>
      </c>
      <c r="C19" s="1">
        <f t="shared" ref="C19:D19" si="7">B19*$B$5+C18</f>
        <v>36.191836799999997</v>
      </c>
      <c r="D19" s="1">
        <f t="shared" si="7"/>
        <v>149.53265279999999</v>
      </c>
      <c r="G19">
        <f t="shared" si="3"/>
        <v>34.276423905706487</v>
      </c>
    </row>
    <row r="20" spans="1:7">
      <c r="A20" s="1">
        <f t="shared" si="0"/>
        <v>7</v>
      </c>
      <c r="B20" s="1">
        <f t="shared" si="1"/>
        <v>2.5716326400000007</v>
      </c>
      <c r="C20" s="1">
        <f t="shared" ref="C20:D20" si="8">B20*$B$5+C19</f>
        <v>38.763469439999994</v>
      </c>
      <c r="D20" s="1">
        <f t="shared" si="8"/>
        <v>188.29612223999999</v>
      </c>
      <c r="G20">
        <f t="shared" si="3"/>
        <v>36.954418918664203</v>
      </c>
    </row>
    <row r="21" spans="1:7">
      <c r="A21" s="1">
        <f t="shared" si="0"/>
        <v>8</v>
      </c>
      <c r="B21" s="1">
        <f t="shared" si="1"/>
        <v>2.0573061120000009</v>
      </c>
      <c r="C21" s="1">
        <f t="shared" ref="C21:D21" si="9">B21*$B$5+C20</f>
        <v>40.820775551999994</v>
      </c>
      <c r="D21" s="1">
        <f t="shared" si="9"/>
        <v>229.11689779199997</v>
      </c>
      <c r="G21">
        <f t="shared" si="3"/>
        <v>39.146975792362149</v>
      </c>
    </row>
    <row r="22" spans="1:7">
      <c r="A22" s="1">
        <f t="shared" ref="A22:A26" si="10">A21+$B$5</f>
        <v>9</v>
      </c>
      <c r="B22" s="1">
        <f t="shared" si="1"/>
        <v>1.6458448896000011</v>
      </c>
      <c r="C22" s="1">
        <f t="shared" ref="C22:C26" si="11">B22*$B$5+C21</f>
        <v>42.466620441599993</v>
      </c>
      <c r="D22" s="1">
        <f t="shared" ref="D22:D26" si="12">C22*$B$5+D21</f>
        <v>271.58351823359999</v>
      </c>
      <c r="G22">
        <f t="shared" si="3"/>
        <v>40.942089532731174</v>
      </c>
    </row>
    <row r="23" spans="1:7">
      <c r="A23" s="1">
        <f t="shared" si="10"/>
        <v>10</v>
      </c>
      <c r="B23" s="1">
        <f t="shared" si="1"/>
        <v>1.3166759116800009</v>
      </c>
      <c r="C23" s="1">
        <f t="shared" si="11"/>
        <v>43.783296353279994</v>
      </c>
      <c r="D23" s="1">
        <f t="shared" si="12"/>
        <v>315.36681458687997</v>
      </c>
      <c r="G23">
        <f t="shared" si="3"/>
        <v>42.411804357244144</v>
      </c>
    </row>
    <row r="24" spans="1:7">
      <c r="A24" s="1">
        <f t="shared" si="10"/>
        <v>11</v>
      </c>
      <c r="B24" s="1">
        <f t="shared" si="1"/>
        <v>1.0533407293440007</v>
      </c>
      <c r="C24" s="1">
        <f t="shared" si="11"/>
        <v>44.836637082623994</v>
      </c>
      <c r="D24" s="1">
        <f t="shared" si="12"/>
        <v>360.20345166950398</v>
      </c>
      <c r="G24">
        <f t="shared" si="3"/>
        <v>43.615105082327524</v>
      </c>
    </row>
    <row r="25" spans="1:7">
      <c r="A25" s="1">
        <f t="shared" si="10"/>
        <v>12</v>
      </c>
      <c r="B25" s="1">
        <f t="shared" si="1"/>
        <v>0.84267258347520091</v>
      </c>
      <c r="C25" s="1">
        <f t="shared" si="11"/>
        <v>45.679309666099194</v>
      </c>
      <c r="D25" s="1">
        <f t="shared" si="12"/>
        <v>405.88276133560316</v>
      </c>
      <c r="G25">
        <f t="shared" si="3"/>
        <v>44.600284391154318</v>
      </c>
    </row>
    <row r="26" spans="1:7">
      <c r="A26" s="1">
        <f t="shared" si="10"/>
        <v>13</v>
      </c>
      <c r="B26" s="1">
        <f t="shared" si="1"/>
        <v>0.67413806678016108</v>
      </c>
      <c r="C26" s="1">
        <f t="shared" si="11"/>
        <v>46.353447732879353</v>
      </c>
      <c r="D26" s="1">
        <f t="shared" si="12"/>
        <v>452.23620906848254</v>
      </c>
      <c r="G26">
        <f t="shared" si="3"/>
        <v>45.40688098858692</v>
      </c>
    </row>
    <row r="27" spans="1:7">
      <c r="A27" s="1">
        <f t="shared" ref="A27:A73" si="13">A26+$B$5</f>
        <v>14</v>
      </c>
      <c r="B27" s="1">
        <f t="shared" si="1"/>
        <v>0.53931045342412887</v>
      </c>
      <c r="C27" s="1">
        <f t="shared" ref="C27:C30" si="14">B27*$B$5+C26</f>
        <v>46.892758186303482</v>
      </c>
      <c r="D27" s="1">
        <f t="shared" ref="D27:D30" si="15">C27*$B$5+D26</f>
        <v>499.12896725478601</v>
      </c>
      <c r="G27">
        <f t="shared" si="3"/>
        <v>46.067266428233054</v>
      </c>
    </row>
    <row r="28" spans="1:7">
      <c r="A28" s="1">
        <f t="shared" si="13"/>
        <v>15</v>
      </c>
      <c r="B28" s="1">
        <f t="shared" si="1"/>
        <v>0.43144836273930309</v>
      </c>
      <c r="C28" s="1">
        <f t="shared" si="14"/>
        <v>47.324206549042785</v>
      </c>
      <c r="D28" s="1">
        <f t="shared" si="15"/>
        <v>546.4531738038288</v>
      </c>
      <c r="G28">
        <f t="shared" si="3"/>
        <v>46.607944296556269</v>
      </c>
    </row>
    <row r="29" spans="1:7">
      <c r="A29" s="1">
        <f t="shared" si="13"/>
        <v>16</v>
      </c>
      <c r="B29" s="1">
        <f t="shared" si="1"/>
        <v>0.34515869019144318</v>
      </c>
      <c r="C29" s="1">
        <f t="shared" si="14"/>
        <v>47.669365239234224</v>
      </c>
      <c r="D29" s="1">
        <f t="shared" si="15"/>
        <v>594.12253904306306</v>
      </c>
      <c r="G29">
        <f t="shared" si="3"/>
        <v>47.050613894861137</v>
      </c>
    </row>
    <row r="30" spans="1:7">
      <c r="A30" s="1">
        <f t="shared" si="13"/>
        <v>17</v>
      </c>
      <c r="B30" s="1">
        <f t="shared" si="1"/>
        <v>0.27612695215315597</v>
      </c>
      <c r="C30" s="1">
        <f t="shared" si="14"/>
        <v>47.94549219138738</v>
      </c>
      <c r="D30" s="1">
        <f t="shared" si="15"/>
        <v>642.06803123445047</v>
      </c>
      <c r="G30">
        <f t="shared" si="3"/>
        <v>47.413041108446002</v>
      </c>
    </row>
    <row r="31" spans="1:7">
      <c r="A31" s="1">
        <f t="shared" si="13"/>
        <v>18</v>
      </c>
      <c r="B31" s="1">
        <f t="shared" ref="B31:B33" si="16">$B$8-($B$9)*C30</f>
        <v>0.22090156172252406</v>
      </c>
      <c r="C31" s="1">
        <f t="shared" ref="C31:C33" si="17">B31*$B$5+C30</f>
        <v>48.166393753109901</v>
      </c>
      <c r="D31" s="1">
        <f t="shared" ref="D31:D33" si="18">C31*$B$5+D30</f>
        <v>690.23442498756037</v>
      </c>
      <c r="G31">
        <f t="shared" si="3"/>
        <v>47.709771413960297</v>
      </c>
    </row>
    <row r="32" spans="1:7">
      <c r="A32" s="1">
        <f t="shared" si="13"/>
        <v>19</v>
      </c>
      <c r="B32" s="1">
        <f t="shared" si="16"/>
        <v>0.17672124937801925</v>
      </c>
      <c r="C32" s="1">
        <f t="shared" si="17"/>
        <v>48.34311500248792</v>
      </c>
      <c r="D32" s="1">
        <f t="shared" si="18"/>
        <v>738.57753999004831</v>
      </c>
      <c r="G32">
        <f t="shared" si="3"/>
        <v>47.952713640455073</v>
      </c>
    </row>
    <row r="33" spans="1:7">
      <c r="A33" s="1">
        <f t="shared" si="13"/>
        <v>20</v>
      </c>
      <c r="B33" s="1">
        <f t="shared" si="16"/>
        <v>0.14137699950241611</v>
      </c>
      <c r="C33" s="1">
        <f t="shared" si="17"/>
        <v>48.484492001990333</v>
      </c>
      <c r="D33" s="1">
        <f t="shared" si="18"/>
        <v>787.06203199203867</v>
      </c>
      <c r="G33">
        <f t="shared" si="3"/>
        <v>48.151617912507582</v>
      </c>
    </row>
    <row r="34" spans="1:7">
      <c r="A34" s="1">
        <f t="shared" si="13"/>
        <v>21</v>
      </c>
      <c r="B34" s="1">
        <f t="shared" ref="B34:B73" si="19">$B$8-($B$9)*C33</f>
        <v>0.11310159960193289</v>
      </c>
      <c r="C34" s="1">
        <f t="shared" ref="C34:C73" si="20">B34*$B$5+C33</f>
        <v>48.597593601592266</v>
      </c>
      <c r="D34" s="1">
        <f t="shared" ref="D34:D73" si="21">C34*$B$5+D33</f>
        <v>835.65962559363095</v>
      </c>
      <c r="G34">
        <f t="shared" si="3"/>
        <v>48.314466956955563</v>
      </c>
    </row>
    <row r="35" spans="1:7">
      <c r="A35" s="1">
        <f t="shared" si="13"/>
        <v>22</v>
      </c>
      <c r="B35" s="1">
        <f t="shared" si="19"/>
        <v>9.0481279681545956E-2</v>
      </c>
      <c r="C35" s="1">
        <f t="shared" si="20"/>
        <v>48.688074881273813</v>
      </c>
      <c r="D35" s="1">
        <f t="shared" si="21"/>
        <v>884.34770047490474</v>
      </c>
      <c r="G35">
        <f t="shared" si="3"/>
        <v>48.447796477754487</v>
      </c>
    </row>
    <row r="36" spans="1:7">
      <c r="A36" s="1">
        <f t="shared" si="13"/>
        <v>23</v>
      </c>
      <c r="B36" s="1">
        <f t="shared" si="19"/>
        <v>7.2385023745237476E-2</v>
      </c>
      <c r="C36" s="1">
        <f t="shared" si="20"/>
        <v>48.760459905019047</v>
      </c>
      <c r="D36" s="1">
        <f t="shared" si="21"/>
        <v>933.10816037992379</v>
      </c>
      <c r="G36">
        <f t="shared" si="3"/>
        <v>48.556957456725719</v>
      </c>
    </row>
    <row r="37" spans="1:7">
      <c r="A37" s="1">
        <f t="shared" si="13"/>
        <v>24</v>
      </c>
      <c r="B37" s="1">
        <f t="shared" si="19"/>
        <v>5.7908018996190691E-2</v>
      </c>
      <c r="C37" s="1">
        <f t="shared" si="20"/>
        <v>48.818367924015234</v>
      </c>
      <c r="D37" s="1">
        <f t="shared" si="21"/>
        <v>981.92652830393899</v>
      </c>
      <c r="G37">
        <f t="shared" si="3"/>
        <v>48.646330907245563</v>
      </c>
    </row>
    <row r="38" spans="1:7">
      <c r="A38" s="1">
        <f t="shared" si="13"/>
        <v>25</v>
      </c>
      <c r="B38" s="1">
        <f t="shared" si="19"/>
        <v>4.6326415196952908E-2</v>
      </c>
      <c r="C38" s="1">
        <f t="shared" si="20"/>
        <v>48.864694339212186</v>
      </c>
      <c r="D38" s="1">
        <f t="shared" si="21"/>
        <v>1030.7912226431513</v>
      </c>
      <c r="G38">
        <f t="shared" si="3"/>
        <v>48.719503699694855</v>
      </c>
    </row>
    <row r="39" spans="1:7">
      <c r="A39" s="1">
        <f t="shared" si="13"/>
        <v>26</v>
      </c>
      <c r="B39" s="1">
        <f t="shared" si="19"/>
        <v>3.7061132157562682E-2</v>
      </c>
      <c r="C39" s="1">
        <f t="shared" si="20"/>
        <v>48.901755471369746</v>
      </c>
      <c r="D39" s="1">
        <f t="shared" si="21"/>
        <v>1079.6929781145211</v>
      </c>
      <c r="G39">
        <f t="shared" si="3"/>
        <v>48.779412515161681</v>
      </c>
    </row>
    <row r="40" spans="1:7">
      <c r="A40" s="1">
        <f t="shared" si="13"/>
        <v>27</v>
      </c>
      <c r="B40" s="1">
        <f t="shared" si="19"/>
        <v>2.9648905726050501E-2</v>
      </c>
      <c r="C40" s="1">
        <f t="shared" si="20"/>
        <v>48.931404377095795</v>
      </c>
      <c r="D40" s="1">
        <f t="shared" si="21"/>
        <v>1128.6243824916169</v>
      </c>
      <c r="G40">
        <f t="shared" si="3"/>
        <v>48.828461704764848</v>
      </c>
    </row>
    <row r="41" spans="1:7">
      <c r="A41" s="1">
        <f t="shared" si="13"/>
        <v>28</v>
      </c>
      <c r="B41" s="1">
        <f t="shared" si="19"/>
        <v>2.3719124580841466E-2</v>
      </c>
      <c r="C41" s="1">
        <f t="shared" si="20"/>
        <v>48.955123501676638</v>
      </c>
      <c r="D41" s="1">
        <f t="shared" si="21"/>
        <v>1177.5795059932934</v>
      </c>
      <c r="G41">
        <f t="shared" si="3"/>
        <v>48.86861978470651</v>
      </c>
    </row>
    <row r="42" spans="1:7">
      <c r="A42" s="1">
        <f t="shared" si="13"/>
        <v>29</v>
      </c>
      <c r="B42" s="1">
        <f t="shared" si="19"/>
        <v>1.8975299664672818E-2</v>
      </c>
      <c r="C42" s="1">
        <f t="shared" si="20"/>
        <v>48.974098801341313</v>
      </c>
      <c r="D42" s="1">
        <f t="shared" si="21"/>
        <v>1226.5536047946348</v>
      </c>
      <c r="G42">
        <f t="shared" si="3"/>
        <v>48.901498439739314</v>
      </c>
    </row>
    <row r="43" spans="1:7">
      <c r="A43" s="1">
        <f t="shared" si="13"/>
        <v>30</v>
      </c>
      <c r="B43" s="1">
        <f t="shared" si="19"/>
        <v>1.5180239731737544E-2</v>
      </c>
      <c r="C43" s="1">
        <f t="shared" si="20"/>
        <v>48.989279041073047</v>
      </c>
      <c r="D43" s="1">
        <f t="shared" si="21"/>
        <v>1275.5428838357079</v>
      </c>
      <c r="G43">
        <f t="shared" si="3"/>
        <v>48.928417205734512</v>
      </c>
    </row>
    <row r="44" spans="1:7">
      <c r="A44" s="1">
        <f t="shared" si="13"/>
        <v>31</v>
      </c>
      <c r="B44" s="1">
        <f t="shared" si="19"/>
        <v>1.214419178539039E-2</v>
      </c>
      <c r="C44" s="1">
        <f t="shared" si="20"/>
        <v>49.001423232858436</v>
      </c>
      <c r="D44" s="1">
        <f t="shared" si="21"/>
        <v>1324.5443070685665</v>
      </c>
      <c r="G44">
        <f t="shared" si="3"/>
        <v>48.950456427289694</v>
      </c>
    </row>
    <row r="45" spans="1:7">
      <c r="A45" s="1">
        <f t="shared" si="13"/>
        <v>32</v>
      </c>
      <c r="B45" s="1">
        <f t="shared" si="19"/>
        <v>9.7153534283123122E-3</v>
      </c>
      <c r="C45" s="1">
        <f t="shared" si="20"/>
        <v>49.011138586286748</v>
      </c>
      <c r="D45" s="1">
        <f t="shared" si="21"/>
        <v>1373.5554456548532</v>
      </c>
      <c r="G45">
        <f t="shared" si="3"/>
        <v>48.968500615750813</v>
      </c>
    </row>
    <row r="46" spans="1:7">
      <c r="A46" s="1">
        <f t="shared" si="13"/>
        <v>33</v>
      </c>
      <c r="B46" s="1">
        <f t="shared" si="19"/>
        <v>7.7722827426498498E-3</v>
      </c>
      <c r="C46" s="1">
        <f t="shared" si="20"/>
        <v>49.018910869029398</v>
      </c>
      <c r="D46" s="1">
        <f t="shared" si="21"/>
        <v>1422.5743565238827</v>
      </c>
      <c r="G46">
        <f t="shared" si="3"/>
        <v>48.983273947758271</v>
      </c>
    </row>
    <row r="47" spans="1:7">
      <c r="A47" s="1">
        <f t="shared" si="13"/>
        <v>34</v>
      </c>
      <c r="B47" s="1">
        <f t="shared" si="19"/>
        <v>6.2178261941205903E-3</v>
      </c>
      <c r="C47" s="1">
        <f t="shared" si="20"/>
        <v>49.025128695223515</v>
      </c>
      <c r="D47" s="1">
        <f t="shared" si="21"/>
        <v>1471.5994852191061</v>
      </c>
      <c r="G47">
        <f t="shared" si="3"/>
        <v>48.995369328998208</v>
      </c>
    </row>
    <row r="48" spans="1:7">
      <c r="A48" s="1">
        <f t="shared" si="13"/>
        <v>35</v>
      </c>
      <c r="B48" s="1">
        <f t="shared" si="19"/>
        <v>4.9742609552971828E-3</v>
      </c>
      <c r="C48" s="1">
        <f t="shared" si="20"/>
        <v>49.030102956178808</v>
      </c>
      <c r="D48" s="1">
        <f t="shared" si="21"/>
        <v>1520.6295881752849</v>
      </c>
      <c r="G48">
        <f t="shared" si="3"/>
        <v>49.005272189589547</v>
      </c>
    </row>
    <row r="49" spans="1:7">
      <c r="A49" s="1">
        <f t="shared" si="13"/>
        <v>36</v>
      </c>
      <c r="B49" s="1">
        <f t="shared" si="19"/>
        <v>3.9794087642377463E-3</v>
      </c>
      <c r="C49" s="1">
        <f t="shared" si="20"/>
        <v>49.034082364943046</v>
      </c>
      <c r="D49" s="1">
        <f t="shared" si="21"/>
        <v>1569.6636705402279</v>
      </c>
      <c r="G49">
        <f t="shared" si="3"/>
        <v>49.013379966099123</v>
      </c>
    </row>
    <row r="50" spans="1:7">
      <c r="A50" s="1">
        <f t="shared" si="13"/>
        <v>37</v>
      </c>
      <c r="B50" s="1">
        <f t="shared" si="19"/>
        <v>3.1835270113909075E-3</v>
      </c>
      <c r="C50" s="1">
        <f t="shared" si="20"/>
        <v>49.037265891954434</v>
      </c>
      <c r="D50" s="1">
        <f t="shared" si="21"/>
        <v>1618.7009364321823</v>
      </c>
      <c r="G50">
        <f t="shared" si="3"/>
        <v>49.02001805206659</v>
      </c>
    </row>
    <row r="51" spans="1:7">
      <c r="A51" s="1">
        <f t="shared" si="13"/>
        <v>38</v>
      </c>
      <c r="B51" s="1">
        <f t="shared" si="19"/>
        <v>2.5468216091137919E-3</v>
      </c>
      <c r="C51" s="1">
        <f t="shared" si="20"/>
        <v>49.039812713563549</v>
      </c>
      <c r="D51" s="1">
        <f t="shared" si="21"/>
        <v>1667.7407491457459</v>
      </c>
      <c r="G51">
        <f t="shared" si="3"/>
        <v>49.025452857189734</v>
      </c>
    </row>
    <row r="52" spans="1:7">
      <c r="A52" s="1">
        <f t="shared" si="13"/>
        <v>39</v>
      </c>
      <c r="B52" s="1">
        <f t="shared" si="19"/>
        <v>2.0374572872903229E-3</v>
      </c>
      <c r="C52" s="1">
        <f t="shared" si="20"/>
        <v>49.041850170850836</v>
      </c>
      <c r="D52" s="1">
        <f t="shared" si="21"/>
        <v>1716.7825993165968</v>
      </c>
      <c r="G52">
        <f t="shared" si="3"/>
        <v>49.029902499281036</v>
      </c>
    </row>
    <row r="53" spans="1:7">
      <c r="A53" s="1">
        <f t="shared" si="13"/>
        <v>40</v>
      </c>
      <c r="B53" s="1">
        <f t="shared" si="19"/>
        <v>1.6299658298333242E-3</v>
      </c>
      <c r="C53" s="1">
        <f t="shared" si="20"/>
        <v>49.043480136680671</v>
      </c>
      <c r="D53" s="1">
        <f t="shared" si="21"/>
        <v>1765.8260794532775</v>
      </c>
      <c r="G53">
        <f t="shared" si="3"/>
        <v>49.03354555810138</v>
      </c>
    </row>
    <row r="54" spans="1:7">
      <c r="A54" s="1">
        <f t="shared" si="13"/>
        <v>41</v>
      </c>
      <c r="B54" s="1">
        <f t="shared" si="19"/>
        <v>1.3039726638659488E-3</v>
      </c>
      <c r="C54" s="1">
        <f t="shared" si="20"/>
        <v>49.044784109344533</v>
      </c>
      <c r="D54" s="1">
        <f t="shared" si="21"/>
        <v>1814.8708635626222</v>
      </c>
      <c r="G54">
        <f t="shared" si="3"/>
        <v>49.036528242392862</v>
      </c>
    </row>
    <row r="55" spans="1:7">
      <c r="A55" s="1">
        <f t="shared" si="13"/>
        <v>42</v>
      </c>
      <c r="B55" s="1">
        <f t="shared" si="19"/>
        <v>1.0431781310931143E-3</v>
      </c>
      <c r="C55" s="1">
        <f t="shared" si="20"/>
        <v>49.045827287475625</v>
      </c>
      <c r="D55" s="1">
        <f t="shared" si="21"/>
        <v>1863.9166908500979</v>
      </c>
      <c r="G55">
        <f t="shared" si="3"/>
        <v>49.038970257749021</v>
      </c>
    </row>
    <row r="56" spans="1:7">
      <c r="A56" s="1">
        <f t="shared" si="13"/>
        <v>43</v>
      </c>
      <c r="B56" s="1">
        <f t="shared" si="19"/>
        <v>8.3454250487413617E-4</v>
      </c>
      <c r="C56" s="1">
        <f t="shared" si="20"/>
        <v>49.046661829980501</v>
      </c>
      <c r="D56" s="1">
        <f t="shared" si="21"/>
        <v>1912.9633526800783</v>
      </c>
      <c r="G56">
        <f t="shared" si="3"/>
        <v>49.040969610820603</v>
      </c>
    </row>
    <row r="57" spans="1:7">
      <c r="A57" s="1">
        <f t="shared" si="13"/>
        <v>44</v>
      </c>
      <c r="B57" s="1">
        <f t="shared" si="19"/>
        <v>6.6763400390001948E-4</v>
      </c>
      <c r="C57" s="1">
        <f t="shared" si="20"/>
        <v>49.047329463984397</v>
      </c>
      <c r="D57" s="1">
        <f t="shared" si="21"/>
        <v>1962.0106821440627</v>
      </c>
      <c r="G57">
        <f t="shared" si="3"/>
        <v>49.042606542666562</v>
      </c>
    </row>
    <row r="58" spans="1:7">
      <c r="A58" s="1">
        <f t="shared" si="13"/>
        <v>45</v>
      </c>
      <c r="B58" s="1">
        <f t="shared" si="19"/>
        <v>5.341072031210814E-4</v>
      </c>
      <c r="C58" s="1">
        <f t="shared" si="20"/>
        <v>49.04786357118752</v>
      </c>
      <c r="D58" s="1">
        <f t="shared" si="21"/>
        <v>2011.0585457152501</v>
      </c>
      <c r="G58">
        <f t="shared" si="3"/>
        <v>49.043946749109544</v>
      </c>
    </row>
    <row r="59" spans="1:7">
      <c r="A59" s="1">
        <f t="shared" si="13"/>
        <v>46</v>
      </c>
      <c r="B59" s="1">
        <f t="shared" si="19"/>
        <v>4.2728576249650985E-4</v>
      </c>
      <c r="C59" s="1">
        <f t="shared" si="20"/>
        <v>49.048290856950018</v>
      </c>
      <c r="D59" s="1">
        <f t="shared" si="21"/>
        <v>2060.1068365722003</v>
      </c>
      <c r="G59">
        <f t="shared" si="3"/>
        <v>49.04504401733989</v>
      </c>
    </row>
    <row r="60" spans="1:7">
      <c r="A60" s="1">
        <f t="shared" si="13"/>
        <v>47</v>
      </c>
      <c r="B60" s="1">
        <f t="shared" si="19"/>
        <v>3.4182860999543152E-4</v>
      </c>
      <c r="C60" s="1">
        <f t="shared" si="20"/>
        <v>49.048632685560015</v>
      </c>
      <c r="D60" s="1">
        <f t="shared" si="21"/>
        <v>2109.1554692577602</v>
      </c>
      <c r="G60">
        <f t="shared" si="3"/>
        <v>49.045942384584443</v>
      </c>
    </row>
    <row r="61" spans="1:7">
      <c r="A61" s="1">
        <f t="shared" si="13"/>
        <v>48</v>
      </c>
      <c r="B61" s="1">
        <f t="shared" si="19"/>
        <v>2.7346288799634522E-4</v>
      </c>
      <c r="C61" s="1">
        <f t="shared" si="20"/>
        <v>49.048906148448012</v>
      </c>
      <c r="D61" s="1">
        <f t="shared" si="21"/>
        <v>2158.2043754062083</v>
      </c>
      <c r="G61">
        <f t="shared" si="3"/>
        <v>49.046677905475121</v>
      </c>
    </row>
    <row r="62" spans="1:7">
      <c r="A62" s="1">
        <f t="shared" si="13"/>
        <v>49</v>
      </c>
      <c r="B62" s="1">
        <f t="shared" si="19"/>
        <v>2.1877031039707617E-4</v>
      </c>
      <c r="C62" s="1">
        <f t="shared" si="20"/>
        <v>49.049124918758409</v>
      </c>
      <c r="D62" s="1">
        <f t="shared" si="21"/>
        <v>2207.2535003249668</v>
      </c>
      <c r="G62">
        <f t="shared" si="3"/>
        <v>49.047280099047846</v>
      </c>
    </row>
    <row r="63" spans="1:7">
      <c r="A63" s="1">
        <f t="shared" si="13"/>
        <v>50</v>
      </c>
      <c r="B63" s="1">
        <f t="shared" si="19"/>
        <v>1.7501624831872675E-4</v>
      </c>
      <c r="C63" s="1">
        <f t="shared" si="20"/>
        <v>49.049299935006729</v>
      </c>
      <c r="D63" s="1">
        <f t="shared" si="21"/>
        <v>2256.3028002599735</v>
      </c>
      <c r="G63">
        <f t="shared" si="3"/>
        <v>49.047773133445148</v>
      </c>
    </row>
    <row r="64" spans="1:7">
      <c r="A64" s="1">
        <f t="shared" si="13"/>
        <v>51</v>
      </c>
      <c r="B64" s="1">
        <f t="shared" si="19"/>
        <v>1.4001299865462613E-4</v>
      </c>
      <c r="C64" s="1">
        <f t="shared" si="20"/>
        <v>49.049439948005386</v>
      </c>
      <c r="D64" s="1">
        <f t="shared" si="21"/>
        <v>2305.3522402079789</v>
      </c>
      <c r="G64">
        <f t="shared" si="3"/>
        <v>49.048176795868542</v>
      </c>
    </row>
    <row r="65" spans="1:7">
      <c r="A65" s="1">
        <f t="shared" si="13"/>
        <v>52</v>
      </c>
      <c r="B65" s="1">
        <f t="shared" si="19"/>
        <v>1.1201039892227982E-4</v>
      </c>
      <c r="C65" s="1">
        <f t="shared" si="20"/>
        <v>49.049551958404308</v>
      </c>
      <c r="D65" s="1">
        <f t="shared" si="21"/>
        <v>2354.4017921663831</v>
      </c>
      <c r="G65">
        <f t="shared" si="3"/>
        <v>49.048507286708436</v>
      </c>
    </row>
    <row r="66" spans="1:7">
      <c r="A66" s="1">
        <f t="shared" si="13"/>
        <v>53</v>
      </c>
      <c r="B66" s="1">
        <f t="shared" si="19"/>
        <v>8.9608319138179127E-5</v>
      </c>
      <c r="C66" s="1">
        <f t="shared" si="20"/>
        <v>49.049641566723444</v>
      </c>
      <c r="D66" s="1">
        <f t="shared" si="21"/>
        <v>2403.4514337331066</v>
      </c>
      <c r="G66">
        <f t="shared" si="3"/>
        <v>49.04877786972267</v>
      </c>
    </row>
    <row r="67" spans="1:7">
      <c r="A67" s="1">
        <f t="shared" si="13"/>
        <v>54</v>
      </c>
      <c r="B67" s="1">
        <f t="shared" si="19"/>
        <v>7.1686655310543301E-5</v>
      </c>
      <c r="C67" s="1">
        <f t="shared" si="20"/>
        <v>49.049713253378755</v>
      </c>
      <c r="D67" s="1">
        <f t="shared" si="21"/>
        <v>2452.5011469864853</v>
      </c>
      <c r="G67">
        <f t="shared" si="3"/>
        <v>49.04899940435768</v>
      </c>
    </row>
    <row r="68" spans="1:7">
      <c r="A68" s="1">
        <f t="shared" si="13"/>
        <v>55</v>
      </c>
      <c r="B68" s="1">
        <f t="shared" si="19"/>
        <v>5.7349324249500455E-5</v>
      </c>
      <c r="C68" s="1">
        <f t="shared" si="20"/>
        <v>49.049770602703006</v>
      </c>
      <c r="D68" s="1">
        <f t="shared" si="21"/>
        <v>2501.5509175891884</v>
      </c>
      <c r="G68">
        <f t="shared" si="3"/>
        <v>49.049180781576233</v>
      </c>
    </row>
    <row r="69" spans="1:7">
      <c r="A69" s="1">
        <f t="shared" si="13"/>
        <v>56</v>
      </c>
      <c r="B69" s="1">
        <f t="shared" si="19"/>
        <v>4.5879459397824007E-5</v>
      </c>
      <c r="C69" s="1">
        <f t="shared" si="20"/>
        <v>49.049816482162406</v>
      </c>
      <c r="D69" s="1">
        <f t="shared" si="21"/>
        <v>2550.6007340713509</v>
      </c>
      <c r="G69">
        <f t="shared" si="3"/>
        <v>49.049329280682976</v>
      </c>
    </row>
    <row r="70" spans="1:7">
      <c r="A70" s="1">
        <f t="shared" si="13"/>
        <v>57</v>
      </c>
      <c r="B70" s="1">
        <f t="shared" si="19"/>
        <v>3.6703567518614477E-5</v>
      </c>
      <c r="C70" s="1">
        <f t="shared" si="20"/>
        <v>49.049853185729923</v>
      </c>
      <c r="D70" s="1">
        <f t="shared" si="21"/>
        <v>2599.6505872570806</v>
      </c>
      <c r="G70">
        <f t="shared" si="3"/>
        <v>49.049450861468465</v>
      </c>
    </row>
    <row r="71" spans="1:7">
      <c r="A71" s="1">
        <f t="shared" si="13"/>
        <v>58</v>
      </c>
      <c r="B71" s="1">
        <f t="shared" si="19"/>
        <v>2.9362854014891582E-5</v>
      </c>
      <c r="C71" s="1">
        <f t="shared" si="20"/>
        <v>49.049882548583938</v>
      </c>
      <c r="D71" s="1">
        <f t="shared" si="21"/>
        <v>2648.7004698056644</v>
      </c>
      <c r="G71">
        <f t="shared" si="3"/>
        <v>49.049550403396537</v>
      </c>
    </row>
    <row r="72" spans="1:7">
      <c r="A72" s="1">
        <f t="shared" si="13"/>
        <v>59</v>
      </c>
      <c r="B72" s="1">
        <f t="shared" si="19"/>
        <v>2.3490283211913265E-5</v>
      </c>
      <c r="C72" s="1">
        <f t="shared" si="20"/>
        <v>49.04990603886715</v>
      </c>
      <c r="D72" s="1">
        <f t="shared" si="21"/>
        <v>2697.7503758445314</v>
      </c>
      <c r="G72">
        <f t="shared" si="3"/>
        <v>49.04963190143426</v>
      </c>
    </row>
    <row r="73" spans="1:7">
      <c r="A73" s="1">
        <f t="shared" si="13"/>
        <v>60</v>
      </c>
      <c r="B73" s="1">
        <f t="shared" si="19"/>
        <v>1.8792226569530612E-5</v>
      </c>
      <c r="C73" s="1">
        <f t="shared" si="20"/>
        <v>49.049924831093719</v>
      </c>
      <c r="D73" s="1">
        <f t="shared" si="21"/>
        <v>2746.8003006756253</v>
      </c>
      <c r="G73">
        <f t="shared" si="3"/>
        <v>49.049698626384064</v>
      </c>
    </row>
    <row r="74" spans="1:7">
      <c r="A74" s="1"/>
      <c r="B74" s="1"/>
      <c r="C74" s="1"/>
      <c r="D74" s="1"/>
    </row>
    <row r="75" spans="1:7">
      <c r="A75" s="1"/>
      <c r="B75" s="1"/>
      <c r="C75" s="1"/>
      <c r="D75" s="1"/>
    </row>
    <row r="76" spans="1:7">
      <c r="A76" s="1"/>
      <c r="B76" s="1"/>
      <c r="C76" s="1"/>
      <c r="D76" s="1"/>
    </row>
    <row r="77" spans="1:7">
      <c r="A77" s="1"/>
      <c r="B77" s="1"/>
      <c r="C77" s="1"/>
      <c r="D77" s="1"/>
    </row>
    <row r="78" spans="1:7">
      <c r="A78" s="1"/>
      <c r="B78" s="1"/>
      <c r="C78" s="1"/>
      <c r="D78" s="1"/>
    </row>
    <row r="79" spans="1:7">
      <c r="A79" s="1"/>
      <c r="B79" s="1"/>
      <c r="C79" s="1"/>
      <c r="D79" s="1"/>
    </row>
    <row r="80" spans="1:7">
      <c r="A80" s="1"/>
      <c r="B80" s="1"/>
      <c r="C80" s="1"/>
      <c r="D80" s="1"/>
    </row>
    <row r="81" spans="1:4">
      <c r="A81" s="1"/>
      <c r="B81" s="1"/>
      <c r="C81" s="1"/>
      <c r="D81" s="1"/>
    </row>
    <row r="82" spans="1:4">
      <c r="A82" s="1"/>
      <c r="B82" s="1"/>
      <c r="C82" s="1"/>
      <c r="D82" s="1"/>
    </row>
    <row r="83" spans="1:4">
      <c r="A83" s="1"/>
      <c r="B83" s="1"/>
      <c r="C83" s="1"/>
      <c r="D83" s="1"/>
    </row>
    <row r="84" spans="1:4">
      <c r="A84" s="1"/>
      <c r="B84" s="1"/>
      <c r="C84" s="1"/>
      <c r="D84" s="1"/>
    </row>
    <row r="85" spans="1:4">
      <c r="A85" s="1"/>
      <c r="B85" s="1"/>
      <c r="C85" s="1"/>
      <c r="D85" s="1"/>
    </row>
    <row r="86" spans="1:4">
      <c r="A86" s="1"/>
      <c r="B86" s="1"/>
      <c r="C86" s="1"/>
      <c r="D86" s="1"/>
    </row>
    <row r="87" spans="1:4">
      <c r="A87" s="1"/>
      <c r="B87" s="1"/>
      <c r="C87" s="1"/>
      <c r="D87" s="1"/>
    </row>
    <row r="88" spans="1:4">
      <c r="A88" s="1"/>
      <c r="B88" s="1"/>
      <c r="C88" s="1"/>
      <c r="D88" s="1"/>
    </row>
    <row r="89" spans="1:4">
      <c r="A89" s="1"/>
      <c r="B89" s="1"/>
      <c r="C89" s="1"/>
      <c r="D89" s="1"/>
    </row>
    <row r="90" spans="1:4">
      <c r="A90" s="1"/>
      <c r="B90" s="1"/>
      <c r="C90" s="1"/>
      <c r="D90" s="1"/>
    </row>
    <row r="91" spans="1:4">
      <c r="A91" s="1"/>
      <c r="B91" s="1"/>
      <c r="C91" s="1"/>
      <c r="D91" s="1"/>
    </row>
    <row r="92" spans="1:4">
      <c r="A92" s="1"/>
      <c r="B92" s="1"/>
      <c r="C92" s="1"/>
      <c r="D92" s="1"/>
    </row>
    <row r="93" spans="1:4">
      <c r="A93" s="1"/>
      <c r="B93" s="1"/>
      <c r="C93" s="1"/>
      <c r="D93" s="1"/>
    </row>
    <row r="94" spans="1:4">
      <c r="A94" s="1"/>
      <c r="B94" s="1"/>
      <c r="C94" s="1"/>
      <c r="D94" s="1"/>
    </row>
    <row r="95" spans="1:4">
      <c r="A95" s="1"/>
      <c r="B95" s="1"/>
      <c r="C95" s="1"/>
      <c r="D95" s="1"/>
    </row>
    <row r="96" spans="1:4">
      <c r="A96" s="1"/>
      <c r="B96" s="1"/>
      <c r="C96" s="1"/>
      <c r="D96" s="1"/>
    </row>
    <row r="97" spans="1:4">
      <c r="A97" s="1"/>
      <c r="B97" s="1"/>
      <c r="C97" s="1"/>
      <c r="D97" s="1"/>
    </row>
    <row r="98" spans="1:4">
      <c r="A98" s="1"/>
      <c r="B98" s="1"/>
      <c r="C98" s="1"/>
      <c r="D98" s="1"/>
    </row>
    <row r="99" spans="1:4">
      <c r="A99" s="1"/>
      <c r="B99" s="1"/>
      <c r="C99" s="1"/>
      <c r="D99" s="1"/>
    </row>
    <row r="100" spans="1:4">
      <c r="A100" s="1"/>
      <c r="B100" s="1"/>
      <c r="C100" s="1"/>
      <c r="D100" s="1"/>
    </row>
    <row r="101" spans="1:4">
      <c r="A101" s="1"/>
      <c r="B101" s="1"/>
      <c r="C101" s="1"/>
      <c r="D101" s="1"/>
    </row>
    <row r="102" spans="1:4">
      <c r="A102" s="1"/>
      <c r="B102" s="1"/>
      <c r="C102" s="1"/>
      <c r="D102" s="1"/>
    </row>
    <row r="103" spans="1:4">
      <c r="A103" s="1"/>
      <c r="B103" s="1"/>
      <c r="C103" s="1"/>
      <c r="D103" s="1"/>
    </row>
    <row r="104" spans="1:4">
      <c r="A104" s="1"/>
      <c r="B104" s="1"/>
      <c r="C104" s="1"/>
      <c r="D104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3"/>
  <sheetViews>
    <sheetView workbookViewId="0">
      <selection activeCell="H8" sqref="H8"/>
    </sheetView>
  </sheetViews>
  <sheetFormatPr defaultRowHeight="15"/>
  <cols>
    <col min="1" max="2" width="9.7109375" bestFit="1" customWidth="1"/>
    <col min="7" max="7" width="12" customWidth="1"/>
  </cols>
  <sheetData>
    <row r="1" spans="1:9" s="3" customFormat="1">
      <c r="A1" s="3" t="s">
        <v>3</v>
      </c>
    </row>
    <row r="3" spans="1:9">
      <c r="A3" s="1" t="s">
        <v>0</v>
      </c>
      <c r="B3" s="1">
        <v>100</v>
      </c>
      <c r="C3" t="s">
        <v>1</v>
      </c>
      <c r="E3" t="s">
        <v>15</v>
      </c>
    </row>
    <row r="4" spans="1:9">
      <c r="A4" s="1" t="s">
        <v>2</v>
      </c>
      <c r="B4" s="1">
        <v>1</v>
      </c>
      <c r="C4" t="s">
        <v>18</v>
      </c>
    </row>
    <row r="5" spans="1:9">
      <c r="A5" s="1" t="s">
        <v>6</v>
      </c>
      <c r="B5" s="1">
        <v>1</v>
      </c>
      <c r="E5" t="s">
        <v>14</v>
      </c>
      <c r="F5">
        <f>(B3*B8/B4)^(1/2)</f>
        <v>31.32091952673165</v>
      </c>
      <c r="G5" t="s">
        <v>16</v>
      </c>
      <c r="H5">
        <f>F5/3.6</f>
        <v>8.7002554240921253</v>
      </c>
      <c r="I5" t="s">
        <v>17</v>
      </c>
    </row>
    <row r="6" spans="1:9">
      <c r="A6" s="1" t="s">
        <v>10</v>
      </c>
      <c r="B6" s="1">
        <v>0</v>
      </c>
    </row>
    <row r="7" spans="1:9">
      <c r="A7" s="1" t="s">
        <v>11</v>
      </c>
      <c r="B7" s="1">
        <v>0</v>
      </c>
    </row>
    <row r="8" spans="1:9">
      <c r="A8" s="1" t="s">
        <v>12</v>
      </c>
      <c r="B8" s="1">
        <v>9.81</v>
      </c>
    </row>
    <row r="9" spans="1:9">
      <c r="A9" s="1" t="s">
        <v>13</v>
      </c>
      <c r="B9" s="1">
        <f>B4/B3</f>
        <v>0.01</v>
      </c>
    </row>
    <row r="12" spans="1:9">
      <c r="A12" s="2" t="s">
        <v>5</v>
      </c>
      <c r="B12" s="2" t="s">
        <v>9</v>
      </c>
      <c r="C12" s="2" t="s">
        <v>8</v>
      </c>
      <c r="D12" s="2" t="s">
        <v>7</v>
      </c>
    </row>
    <row r="13" spans="1:9">
      <c r="A13" s="1">
        <v>0</v>
      </c>
      <c r="B13" s="1">
        <f>$B$8-($B$9)*B6^2</f>
        <v>9.81</v>
      </c>
      <c r="C13" s="1">
        <f>B6</f>
        <v>0</v>
      </c>
      <c r="D13" s="1">
        <f>C13*$B5</f>
        <v>0</v>
      </c>
    </row>
    <row r="14" spans="1:9">
      <c r="A14" s="1">
        <f>A13+$B$5</f>
        <v>1</v>
      </c>
      <c r="B14" s="1">
        <f>$B$8-($B$9)*C13^2</f>
        <v>9.81</v>
      </c>
      <c r="C14" s="1">
        <f>B14*$B$5+C13</f>
        <v>9.81</v>
      </c>
      <c r="D14" s="1">
        <f>C14*$B$5+D13</f>
        <v>9.81</v>
      </c>
    </row>
    <row r="15" spans="1:9">
      <c r="A15" s="1">
        <f t="shared" ref="A15:A73" si="0">A14+$B$5</f>
        <v>2</v>
      </c>
      <c r="B15" s="1">
        <f t="shared" ref="B15:B73" si="1">$B$8-($B$9)*C14^2</f>
        <v>8.8476390000000009</v>
      </c>
      <c r="C15" s="1">
        <f t="shared" ref="C15:D30" si="2">B15*$B$5+C14</f>
        <v>18.657639000000003</v>
      </c>
      <c r="D15" s="1">
        <f t="shared" si="2"/>
        <v>28.467639000000005</v>
      </c>
    </row>
    <row r="16" spans="1:9">
      <c r="A16" s="1">
        <f t="shared" si="0"/>
        <v>3</v>
      </c>
      <c r="B16" s="1">
        <f t="shared" si="1"/>
        <v>6.3289250694567887</v>
      </c>
      <c r="C16" s="1">
        <f t="shared" si="2"/>
        <v>24.98656406945679</v>
      </c>
      <c r="D16" s="1">
        <f t="shared" si="2"/>
        <v>53.454203069456796</v>
      </c>
    </row>
    <row r="17" spans="1:4">
      <c r="A17" s="1">
        <f t="shared" si="0"/>
        <v>4</v>
      </c>
      <c r="B17" s="1">
        <f t="shared" si="1"/>
        <v>3.5667161600293094</v>
      </c>
      <c r="C17" s="1">
        <f t="shared" si="2"/>
        <v>28.553280229486099</v>
      </c>
      <c r="D17" s="1">
        <f t="shared" si="2"/>
        <v>82.007483298942901</v>
      </c>
    </row>
    <row r="18" spans="1:4">
      <c r="A18" s="1">
        <f t="shared" si="0"/>
        <v>5</v>
      </c>
      <c r="B18" s="1">
        <f t="shared" si="1"/>
        <v>1.6571018813643832</v>
      </c>
      <c r="C18" s="1">
        <f t="shared" si="2"/>
        <v>30.210382110850482</v>
      </c>
      <c r="D18" s="1">
        <f t="shared" si="2"/>
        <v>112.21786540979338</v>
      </c>
    </row>
    <row r="19" spans="1:4">
      <c r="A19" s="1">
        <f t="shared" si="0"/>
        <v>6</v>
      </c>
      <c r="B19" s="1">
        <f t="shared" si="1"/>
        <v>0.683328127164053</v>
      </c>
      <c r="C19" s="1">
        <f t="shared" si="2"/>
        <v>30.893710238014535</v>
      </c>
      <c r="D19" s="1">
        <f t="shared" si="2"/>
        <v>143.11157564780791</v>
      </c>
    </row>
    <row r="20" spans="1:4">
      <c r="A20" s="1">
        <f t="shared" si="0"/>
        <v>7</v>
      </c>
      <c r="B20" s="1">
        <f t="shared" si="1"/>
        <v>0.26578667729596006</v>
      </c>
      <c r="C20" s="1">
        <f t="shared" si="2"/>
        <v>31.159496915310495</v>
      </c>
      <c r="D20" s="1">
        <f t="shared" si="2"/>
        <v>174.27107256311839</v>
      </c>
    </row>
    <row r="21" spans="1:4">
      <c r="A21" s="1">
        <f t="shared" si="0"/>
        <v>8</v>
      </c>
      <c r="B21" s="1">
        <f t="shared" si="1"/>
        <v>0.10085751984755831</v>
      </c>
      <c r="C21" s="1">
        <f t="shared" si="2"/>
        <v>31.260354435158053</v>
      </c>
      <c r="D21" s="1">
        <f t="shared" si="2"/>
        <v>205.53142699827646</v>
      </c>
    </row>
    <row r="22" spans="1:4">
      <c r="A22" s="1">
        <f t="shared" si="0"/>
        <v>9</v>
      </c>
      <c r="B22" s="1">
        <f t="shared" si="1"/>
        <v>3.7902405882942247E-2</v>
      </c>
      <c r="C22" s="1">
        <f t="shared" si="2"/>
        <v>31.298256841040995</v>
      </c>
      <c r="D22" s="1">
        <f t="shared" si="2"/>
        <v>236.82968383931745</v>
      </c>
    </row>
    <row r="23" spans="1:4">
      <c r="A23" s="1">
        <f t="shared" si="0"/>
        <v>10</v>
      </c>
      <c r="B23" s="1">
        <f t="shared" si="1"/>
        <v>1.4191187122305493E-2</v>
      </c>
      <c r="C23" s="1">
        <f t="shared" si="2"/>
        <v>31.312448028163303</v>
      </c>
      <c r="D23" s="1">
        <f t="shared" si="2"/>
        <v>268.14213186748077</v>
      </c>
    </row>
    <row r="24" spans="1:4">
      <c r="A24" s="1">
        <f t="shared" si="0"/>
        <v>11</v>
      </c>
      <c r="B24" s="1">
        <f t="shared" si="1"/>
        <v>5.3059848357221995E-3</v>
      </c>
      <c r="C24" s="1">
        <f t="shared" si="2"/>
        <v>31.317754012999025</v>
      </c>
      <c r="D24" s="1">
        <f t="shared" si="2"/>
        <v>299.45988588047982</v>
      </c>
    </row>
    <row r="25" spans="1:4">
      <c r="A25" s="1">
        <f t="shared" si="0"/>
        <v>12</v>
      </c>
      <c r="B25" s="1">
        <f t="shared" si="1"/>
        <v>1.9828358128357593E-3</v>
      </c>
      <c r="C25" s="1">
        <f t="shared" si="2"/>
        <v>31.319736848811861</v>
      </c>
      <c r="D25" s="1">
        <f t="shared" si="2"/>
        <v>330.7796227292917</v>
      </c>
    </row>
    <row r="26" spans="1:4">
      <c r="A26" s="1">
        <f t="shared" si="0"/>
        <v>13</v>
      </c>
      <c r="B26" s="1">
        <f t="shared" si="1"/>
        <v>7.4083721176521067E-4</v>
      </c>
      <c r="C26" s="1">
        <f t="shared" si="2"/>
        <v>31.320477686023626</v>
      </c>
      <c r="D26" s="1">
        <f t="shared" si="2"/>
        <v>362.10010041531535</v>
      </c>
    </row>
    <row r="27" spans="1:4">
      <c r="A27" s="1">
        <f t="shared" si="0"/>
        <v>14</v>
      </c>
      <c r="B27" s="1">
        <f t="shared" si="1"/>
        <v>2.7677519296176456E-4</v>
      </c>
      <c r="C27" s="1">
        <f t="shared" si="2"/>
        <v>31.320754461216588</v>
      </c>
      <c r="D27" s="1">
        <f t="shared" si="2"/>
        <v>393.42085487653196</v>
      </c>
    </row>
    <row r="28" spans="1:4">
      <c r="A28" s="1">
        <f t="shared" si="0"/>
        <v>15</v>
      </c>
      <c r="B28" s="1">
        <f t="shared" si="1"/>
        <v>1.0339980181228725E-4</v>
      </c>
      <c r="C28" s="1">
        <f t="shared" si="2"/>
        <v>31.3208578610184</v>
      </c>
      <c r="D28" s="1">
        <f t="shared" si="2"/>
        <v>424.74171273755036</v>
      </c>
    </row>
    <row r="29" spans="1:4">
      <c r="A29" s="1">
        <f t="shared" si="0"/>
        <v>16</v>
      </c>
      <c r="B29" s="1">
        <f t="shared" si="1"/>
        <v>3.8628498819193169E-5</v>
      </c>
      <c r="C29" s="1">
        <f t="shared" si="2"/>
        <v>31.320896489517217</v>
      </c>
      <c r="D29" s="1">
        <f t="shared" si="2"/>
        <v>456.06260922706758</v>
      </c>
    </row>
    <row r="30" spans="1:4">
      <c r="A30" s="1">
        <f t="shared" si="0"/>
        <v>17</v>
      </c>
      <c r="B30" s="1">
        <f t="shared" si="1"/>
        <v>1.443092948072433E-5</v>
      </c>
      <c r="C30" s="1">
        <f t="shared" si="2"/>
        <v>31.3209109204467</v>
      </c>
      <c r="D30" s="1">
        <f t="shared" si="2"/>
        <v>487.38352014751428</v>
      </c>
    </row>
    <row r="31" spans="1:4">
      <c r="A31" s="1">
        <f t="shared" si="0"/>
        <v>18</v>
      </c>
      <c r="B31" s="1">
        <f t="shared" si="1"/>
        <v>5.391134425991595E-6</v>
      </c>
      <c r="C31" s="1">
        <f t="shared" ref="C31:D33" si="3">B31*$B$5+C30</f>
        <v>31.320916311581126</v>
      </c>
      <c r="D31" s="1">
        <f t="shared" si="3"/>
        <v>518.7044364590954</v>
      </c>
    </row>
    <row r="32" spans="1:4">
      <c r="A32" s="1">
        <f t="shared" si="0"/>
        <v>19</v>
      </c>
      <c r="B32" s="1">
        <f t="shared" si="1"/>
        <v>2.0140293131021281E-6</v>
      </c>
      <c r="C32" s="1">
        <f t="shared" si="3"/>
        <v>31.320918325610439</v>
      </c>
      <c r="D32" s="1">
        <f t="shared" si="3"/>
        <v>550.02535478470588</v>
      </c>
    </row>
    <row r="33" spans="1:4">
      <c r="A33" s="1">
        <f t="shared" si="0"/>
        <v>20</v>
      </c>
      <c r="B33" s="1">
        <f t="shared" si="1"/>
        <v>7.5240440189361379E-7</v>
      </c>
      <c r="C33" s="1">
        <f t="shared" si="3"/>
        <v>31.320919078014839</v>
      </c>
      <c r="D33" s="1">
        <f t="shared" si="3"/>
        <v>581.34627386272075</v>
      </c>
    </row>
    <row r="34" spans="1:4">
      <c r="A34" s="1">
        <f t="shared" si="0"/>
        <v>21</v>
      </c>
      <c r="B34" s="1">
        <f t="shared" si="1"/>
        <v>2.8108446237240514E-7</v>
      </c>
      <c r="C34" s="1">
        <f t="shared" ref="C34:C45" si="4">B34*$B$5+C33</f>
        <v>31.3209193590993</v>
      </c>
      <c r="D34" s="1">
        <f t="shared" ref="D34:D45" si="5">C34*$B$5+D33</f>
        <v>612.66719322182007</v>
      </c>
    </row>
    <row r="35" spans="1:4">
      <c r="A35" s="1">
        <f t="shared" si="0"/>
        <v>22</v>
      </c>
      <c r="B35" s="1">
        <f t="shared" si="1"/>
        <v>1.050079863063047E-7</v>
      </c>
      <c r="C35" s="1">
        <f t="shared" si="4"/>
        <v>31.320919464107284</v>
      </c>
      <c r="D35" s="1">
        <f t="shared" si="5"/>
        <v>643.98811268592738</v>
      </c>
    </row>
    <row r="36" spans="1:4">
      <c r="A36" s="1">
        <f t="shared" si="0"/>
        <v>23</v>
      </c>
      <c r="B36" s="1">
        <f t="shared" si="1"/>
        <v>3.9229055559530934E-8</v>
      </c>
      <c r="C36" s="1">
        <f t="shared" si="4"/>
        <v>31.320919503336341</v>
      </c>
      <c r="D36" s="1">
        <f t="shared" si="5"/>
        <v>675.30903218926369</v>
      </c>
    </row>
    <row r="37" spans="1:4">
      <c r="A37" s="1">
        <f t="shared" si="0"/>
        <v>24</v>
      </c>
      <c r="B37" s="1">
        <f t="shared" si="1"/>
        <v>1.4655253011142122E-8</v>
      </c>
      <c r="C37" s="1">
        <f t="shared" si="4"/>
        <v>31.320919517991594</v>
      </c>
      <c r="D37" s="1">
        <f t="shared" si="5"/>
        <v>706.62995170725526</v>
      </c>
    </row>
    <row r="38" spans="1:4">
      <c r="A38" s="1">
        <f t="shared" si="0"/>
        <v>25</v>
      </c>
      <c r="B38" s="1">
        <f t="shared" si="1"/>
        <v>5.4749325073544242E-9</v>
      </c>
      <c r="C38" s="1">
        <f t="shared" si="4"/>
        <v>31.320919523466529</v>
      </c>
      <c r="D38" s="1">
        <f t="shared" si="5"/>
        <v>737.95087123072176</v>
      </c>
    </row>
    <row r="39" spans="1:4">
      <c r="A39" s="1">
        <f t="shared" si="0"/>
        <v>26</v>
      </c>
      <c r="B39" s="1">
        <f t="shared" si="1"/>
        <v>2.0453327920222364E-9</v>
      </c>
      <c r="C39" s="1">
        <f t="shared" si="4"/>
        <v>31.320919525511862</v>
      </c>
      <c r="D39" s="1">
        <f t="shared" si="5"/>
        <v>769.2717907562336</v>
      </c>
    </row>
    <row r="40" spans="1:4">
      <c r="A40" s="1">
        <f t="shared" si="0"/>
        <v>27</v>
      </c>
      <c r="B40" s="1">
        <f t="shared" si="1"/>
        <v>7.6409811811117834E-10</v>
      </c>
      <c r="C40" s="1">
        <f t="shared" si="4"/>
        <v>31.320919526275958</v>
      </c>
      <c r="D40" s="1">
        <f t="shared" si="5"/>
        <v>800.59271028250953</v>
      </c>
    </row>
    <row r="41" spans="1:4">
      <c r="A41" s="1">
        <f t="shared" si="0"/>
        <v>28</v>
      </c>
      <c r="B41" s="1">
        <f t="shared" si="1"/>
        <v>2.8545343866426265E-10</v>
      </c>
      <c r="C41" s="1">
        <f t="shared" si="4"/>
        <v>31.320919526561411</v>
      </c>
      <c r="D41" s="1">
        <f t="shared" si="5"/>
        <v>831.91362980907093</v>
      </c>
    </row>
    <row r="42" spans="1:4">
      <c r="A42" s="1">
        <f t="shared" si="0"/>
        <v>29</v>
      </c>
      <c r="B42" s="1">
        <f t="shared" si="1"/>
        <v>1.0664003013971524E-10</v>
      </c>
      <c r="C42" s="1">
        <f t="shared" si="4"/>
        <v>31.32091952666805</v>
      </c>
      <c r="D42" s="1">
        <f t="shared" si="5"/>
        <v>863.23454933573896</v>
      </c>
    </row>
    <row r="43" spans="1:4">
      <c r="A43" s="1">
        <f t="shared" si="0"/>
        <v>30</v>
      </c>
      <c r="B43" s="1">
        <f t="shared" si="1"/>
        <v>3.9840131194068817E-11</v>
      </c>
      <c r="C43" s="1">
        <f t="shared" si="4"/>
        <v>31.32091952670789</v>
      </c>
      <c r="D43" s="1">
        <f t="shared" si="5"/>
        <v>894.5554688624469</v>
      </c>
    </row>
    <row r="44" spans="1:4">
      <c r="A44" s="1">
        <f t="shared" si="0"/>
        <v>31</v>
      </c>
      <c r="B44" s="1">
        <f t="shared" si="1"/>
        <v>1.4884093957334699E-11</v>
      </c>
      <c r="C44" s="1">
        <f t="shared" si="4"/>
        <v>31.320919526722776</v>
      </c>
      <c r="D44" s="1">
        <f t="shared" si="5"/>
        <v>925.87638838916973</v>
      </c>
    </row>
    <row r="45" spans="1:4">
      <c r="A45" s="1">
        <f t="shared" si="0"/>
        <v>32</v>
      </c>
      <c r="B45" s="1">
        <f t="shared" si="1"/>
        <v>5.559996907322784E-12</v>
      </c>
      <c r="C45" s="1">
        <f t="shared" si="4"/>
        <v>31.320919526728336</v>
      </c>
      <c r="D45" s="1">
        <f t="shared" si="5"/>
        <v>957.19730791589802</v>
      </c>
    </row>
    <row r="46" spans="1:4">
      <c r="A46" s="1">
        <f t="shared" si="0"/>
        <v>33</v>
      </c>
      <c r="B46" s="1">
        <f t="shared" si="1"/>
        <v>2.0765611452588928E-12</v>
      </c>
      <c r="C46" s="1">
        <f t="shared" ref="C46:C73" si="6">B46*$B$5+C45</f>
        <v>31.320919526730414</v>
      </c>
      <c r="D46" s="1">
        <f t="shared" ref="D46:D73" si="7">C46*$B$5+D45</f>
        <v>988.51822744262847</v>
      </c>
    </row>
    <row r="47" spans="1:4">
      <c r="A47" s="1">
        <f t="shared" si="0"/>
        <v>34</v>
      </c>
      <c r="B47" s="1">
        <f t="shared" si="1"/>
        <v>7.744915819785092E-13</v>
      </c>
      <c r="C47" s="1">
        <f t="shared" si="6"/>
        <v>31.320919526731188</v>
      </c>
      <c r="D47" s="1">
        <f t="shared" si="7"/>
        <v>1019.8391469693597</v>
      </c>
    </row>
    <row r="48" spans="1:4">
      <c r="A48" s="1">
        <f t="shared" si="0"/>
        <v>35</v>
      </c>
      <c r="B48" s="1">
        <f t="shared" si="1"/>
        <v>2.8954616482224083E-13</v>
      </c>
      <c r="C48" s="1">
        <f t="shared" si="6"/>
        <v>31.32091952673148</v>
      </c>
      <c r="D48" s="1">
        <f t="shared" si="7"/>
        <v>1051.1600664960913</v>
      </c>
    </row>
    <row r="49" spans="1:4">
      <c r="A49" s="1">
        <f t="shared" si="0"/>
        <v>36</v>
      </c>
      <c r="B49" s="1">
        <f t="shared" si="1"/>
        <v>1.0658141036401503E-13</v>
      </c>
      <c r="C49" s="1">
        <f t="shared" si="6"/>
        <v>31.320919526731586</v>
      </c>
      <c r="D49" s="1">
        <f t="shared" si="7"/>
        <v>1082.4809860228229</v>
      </c>
    </row>
    <row r="50" spans="1:4">
      <c r="A50" s="1">
        <f t="shared" si="0"/>
        <v>37</v>
      </c>
      <c r="B50" s="1">
        <f t="shared" si="1"/>
        <v>4.0856207306205761E-14</v>
      </c>
      <c r="C50" s="1">
        <f t="shared" si="6"/>
        <v>31.320919526731629</v>
      </c>
      <c r="D50" s="1">
        <f t="shared" si="7"/>
        <v>1113.8019055495545</v>
      </c>
    </row>
    <row r="51" spans="1:4">
      <c r="A51" s="1">
        <f t="shared" si="0"/>
        <v>38</v>
      </c>
      <c r="B51" s="1">
        <f t="shared" si="1"/>
        <v>1.4210854715202004E-14</v>
      </c>
      <c r="C51" s="1">
        <f t="shared" si="6"/>
        <v>31.320919526731643</v>
      </c>
      <c r="D51" s="1">
        <f t="shared" si="7"/>
        <v>1145.1228250762861</v>
      </c>
    </row>
    <row r="52" spans="1:4">
      <c r="A52" s="1">
        <f t="shared" si="0"/>
        <v>39</v>
      </c>
      <c r="B52" s="1">
        <f t="shared" si="1"/>
        <v>0</v>
      </c>
      <c r="C52" s="1">
        <f t="shared" si="6"/>
        <v>31.320919526731643</v>
      </c>
      <c r="D52" s="1">
        <f t="shared" si="7"/>
        <v>1176.4437446030176</v>
      </c>
    </row>
    <row r="53" spans="1:4">
      <c r="A53" s="1">
        <f t="shared" si="0"/>
        <v>40</v>
      </c>
      <c r="B53" s="1">
        <f t="shared" si="1"/>
        <v>0</v>
      </c>
      <c r="C53" s="1">
        <f t="shared" si="6"/>
        <v>31.320919526731643</v>
      </c>
      <c r="D53" s="1">
        <f t="shared" si="7"/>
        <v>1207.7646641297492</v>
      </c>
    </row>
    <row r="54" spans="1:4">
      <c r="A54" s="1">
        <f t="shared" si="0"/>
        <v>41</v>
      </c>
      <c r="B54" s="1">
        <f t="shared" si="1"/>
        <v>0</v>
      </c>
      <c r="C54" s="1">
        <f t="shared" si="6"/>
        <v>31.320919526731643</v>
      </c>
      <c r="D54" s="1">
        <f t="shared" si="7"/>
        <v>1239.0855836564808</v>
      </c>
    </row>
    <row r="55" spans="1:4">
      <c r="A55" s="1">
        <f t="shared" si="0"/>
        <v>42</v>
      </c>
      <c r="B55" s="1">
        <f t="shared" si="1"/>
        <v>0</v>
      </c>
      <c r="C55" s="1">
        <f t="shared" si="6"/>
        <v>31.320919526731643</v>
      </c>
      <c r="D55" s="1">
        <f t="shared" si="7"/>
        <v>1270.4065031832124</v>
      </c>
    </row>
    <row r="56" spans="1:4">
      <c r="A56" s="1">
        <f t="shared" si="0"/>
        <v>43</v>
      </c>
      <c r="B56" s="1">
        <f t="shared" si="1"/>
        <v>0</v>
      </c>
      <c r="C56" s="1">
        <f t="shared" si="6"/>
        <v>31.320919526731643</v>
      </c>
      <c r="D56" s="1">
        <f t="shared" si="7"/>
        <v>1301.727422709944</v>
      </c>
    </row>
    <row r="57" spans="1:4">
      <c r="A57" s="1">
        <f t="shared" si="0"/>
        <v>44</v>
      </c>
      <c r="B57" s="1">
        <f t="shared" si="1"/>
        <v>0</v>
      </c>
      <c r="C57" s="1">
        <f t="shared" si="6"/>
        <v>31.320919526731643</v>
      </c>
      <c r="D57" s="1">
        <f t="shared" si="7"/>
        <v>1333.0483422366756</v>
      </c>
    </row>
    <row r="58" spans="1:4">
      <c r="A58" s="1">
        <f t="shared" si="0"/>
        <v>45</v>
      </c>
      <c r="B58" s="1">
        <f t="shared" si="1"/>
        <v>0</v>
      </c>
      <c r="C58" s="1">
        <f t="shared" si="6"/>
        <v>31.320919526731643</v>
      </c>
      <c r="D58" s="1">
        <f t="shared" si="7"/>
        <v>1364.3692617634072</v>
      </c>
    </row>
    <row r="59" spans="1:4">
      <c r="A59" s="1">
        <f t="shared" si="0"/>
        <v>46</v>
      </c>
      <c r="B59" s="1">
        <f t="shared" si="1"/>
        <v>0</v>
      </c>
      <c r="C59" s="1">
        <f t="shared" si="6"/>
        <v>31.320919526731643</v>
      </c>
      <c r="D59" s="1">
        <f t="shared" si="7"/>
        <v>1395.6901812901388</v>
      </c>
    </row>
    <row r="60" spans="1:4">
      <c r="A60" s="1">
        <f t="shared" si="0"/>
        <v>47</v>
      </c>
      <c r="B60" s="1">
        <f t="shared" si="1"/>
        <v>0</v>
      </c>
      <c r="C60" s="1">
        <f t="shared" si="6"/>
        <v>31.320919526731643</v>
      </c>
      <c r="D60" s="1">
        <f t="shared" si="7"/>
        <v>1427.0111008168703</v>
      </c>
    </row>
    <row r="61" spans="1:4">
      <c r="A61" s="1">
        <f t="shared" si="0"/>
        <v>48</v>
      </c>
      <c r="B61" s="1">
        <f t="shared" si="1"/>
        <v>0</v>
      </c>
      <c r="C61" s="1">
        <f t="shared" si="6"/>
        <v>31.320919526731643</v>
      </c>
      <c r="D61" s="1">
        <f t="shared" si="7"/>
        <v>1458.3320203436019</v>
      </c>
    </row>
    <row r="62" spans="1:4">
      <c r="A62" s="1">
        <f t="shared" si="0"/>
        <v>49</v>
      </c>
      <c r="B62" s="1">
        <f t="shared" si="1"/>
        <v>0</v>
      </c>
      <c r="C62" s="1">
        <f t="shared" si="6"/>
        <v>31.320919526731643</v>
      </c>
      <c r="D62" s="1">
        <f t="shared" si="7"/>
        <v>1489.6529398703335</v>
      </c>
    </row>
    <row r="63" spans="1:4">
      <c r="A63" s="1">
        <f t="shared" si="0"/>
        <v>50</v>
      </c>
      <c r="B63" s="1">
        <f t="shared" si="1"/>
        <v>0</v>
      </c>
      <c r="C63" s="1">
        <f t="shared" si="6"/>
        <v>31.320919526731643</v>
      </c>
      <c r="D63" s="1">
        <f t="shared" si="7"/>
        <v>1520.9738593970651</v>
      </c>
    </row>
    <row r="64" spans="1:4">
      <c r="A64" s="1">
        <f t="shared" si="0"/>
        <v>51</v>
      </c>
      <c r="B64" s="1">
        <f t="shared" si="1"/>
        <v>0</v>
      </c>
      <c r="C64" s="1">
        <f t="shared" si="6"/>
        <v>31.320919526731643</v>
      </c>
      <c r="D64" s="1">
        <f t="shared" si="7"/>
        <v>1552.2947789237967</v>
      </c>
    </row>
    <row r="65" spans="1:4">
      <c r="A65" s="1">
        <f t="shared" si="0"/>
        <v>52</v>
      </c>
      <c r="B65" s="1">
        <f t="shared" si="1"/>
        <v>0</v>
      </c>
      <c r="C65" s="1">
        <f t="shared" si="6"/>
        <v>31.320919526731643</v>
      </c>
      <c r="D65" s="1">
        <f t="shared" si="7"/>
        <v>1583.6156984505283</v>
      </c>
    </row>
    <row r="66" spans="1:4">
      <c r="A66" s="1">
        <f t="shared" si="0"/>
        <v>53</v>
      </c>
      <c r="B66" s="1">
        <f t="shared" si="1"/>
        <v>0</v>
      </c>
      <c r="C66" s="1">
        <f t="shared" si="6"/>
        <v>31.320919526731643</v>
      </c>
      <c r="D66" s="1">
        <f t="shared" si="7"/>
        <v>1614.9366179772599</v>
      </c>
    </row>
    <row r="67" spans="1:4">
      <c r="A67" s="1">
        <f t="shared" si="0"/>
        <v>54</v>
      </c>
      <c r="B67" s="1">
        <f t="shared" si="1"/>
        <v>0</v>
      </c>
      <c r="C67" s="1">
        <f t="shared" si="6"/>
        <v>31.320919526731643</v>
      </c>
      <c r="D67" s="1">
        <f t="shared" si="7"/>
        <v>1646.2575375039914</v>
      </c>
    </row>
    <row r="68" spans="1:4">
      <c r="A68" s="1">
        <f t="shared" si="0"/>
        <v>55</v>
      </c>
      <c r="B68" s="1">
        <f t="shared" si="1"/>
        <v>0</v>
      </c>
      <c r="C68" s="1">
        <f t="shared" si="6"/>
        <v>31.320919526731643</v>
      </c>
      <c r="D68" s="1">
        <f t="shared" si="7"/>
        <v>1677.578457030723</v>
      </c>
    </row>
    <row r="69" spans="1:4">
      <c r="A69" s="1">
        <f t="shared" si="0"/>
        <v>56</v>
      </c>
      <c r="B69" s="1">
        <f t="shared" si="1"/>
        <v>0</v>
      </c>
      <c r="C69" s="1">
        <f t="shared" si="6"/>
        <v>31.320919526731643</v>
      </c>
      <c r="D69" s="1">
        <f t="shared" si="7"/>
        <v>1708.8993765574546</v>
      </c>
    </row>
    <row r="70" spans="1:4">
      <c r="A70" s="1">
        <f t="shared" si="0"/>
        <v>57</v>
      </c>
      <c r="B70" s="1">
        <f t="shared" si="1"/>
        <v>0</v>
      </c>
      <c r="C70" s="1">
        <f t="shared" si="6"/>
        <v>31.320919526731643</v>
      </c>
      <c r="D70" s="1">
        <f t="shared" si="7"/>
        <v>1740.2202960841862</v>
      </c>
    </row>
    <row r="71" spans="1:4">
      <c r="A71" s="1">
        <f t="shared" si="0"/>
        <v>58</v>
      </c>
      <c r="B71" s="1">
        <f t="shared" si="1"/>
        <v>0</v>
      </c>
      <c r="C71" s="1">
        <f t="shared" si="6"/>
        <v>31.320919526731643</v>
      </c>
      <c r="D71" s="1">
        <f t="shared" si="7"/>
        <v>1771.5412156109178</v>
      </c>
    </row>
    <row r="72" spans="1:4">
      <c r="A72" s="1">
        <f t="shared" si="0"/>
        <v>59</v>
      </c>
      <c r="B72" s="1">
        <f t="shared" si="1"/>
        <v>0</v>
      </c>
      <c r="C72" s="1">
        <f t="shared" si="6"/>
        <v>31.320919526731643</v>
      </c>
      <c r="D72" s="1">
        <f t="shared" si="7"/>
        <v>1802.8621351376494</v>
      </c>
    </row>
    <row r="73" spans="1:4">
      <c r="A73" s="1">
        <f t="shared" si="0"/>
        <v>60</v>
      </c>
      <c r="B73" s="1">
        <f t="shared" si="1"/>
        <v>0</v>
      </c>
      <c r="C73" s="1">
        <f t="shared" si="6"/>
        <v>31.320919526731643</v>
      </c>
      <c r="D73" s="1">
        <f t="shared" si="7"/>
        <v>1834.183054664381</v>
      </c>
    </row>
  </sheetData>
  <pageMargins left="0.7" right="0.7" top="0.75" bottom="0.75" header="0.3" footer="0.3"/>
  <pageSetup paperSize="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04"/>
  <sheetViews>
    <sheetView workbookViewId="0">
      <selection activeCell="B5" sqref="B5"/>
    </sheetView>
  </sheetViews>
  <sheetFormatPr defaultRowHeight="15"/>
  <cols>
    <col min="1" max="2" width="9.7109375" bestFit="1" customWidth="1"/>
    <col min="7" max="7" width="12" customWidth="1"/>
  </cols>
  <sheetData>
    <row r="1" spans="1:16" s="3" customFormat="1">
      <c r="A1" s="3" t="s">
        <v>22</v>
      </c>
    </row>
    <row r="3" spans="1:16">
      <c r="A3" s="1" t="s">
        <v>0</v>
      </c>
      <c r="B3" s="1">
        <v>5</v>
      </c>
      <c r="C3" t="s">
        <v>1</v>
      </c>
      <c r="E3" t="s">
        <v>21</v>
      </c>
    </row>
    <row r="4" spans="1:16">
      <c r="A4" s="1" t="s">
        <v>2</v>
      </c>
      <c r="B4" s="1">
        <v>0</v>
      </c>
      <c r="C4" t="s">
        <v>24</v>
      </c>
    </row>
    <row r="5" spans="1:16">
      <c r="A5" s="4" t="s">
        <v>13</v>
      </c>
      <c r="B5" s="1">
        <v>0.87729809999999997</v>
      </c>
      <c r="C5" t="s">
        <v>23</v>
      </c>
    </row>
    <row r="6" spans="1:16">
      <c r="A6" s="1" t="s">
        <v>10</v>
      </c>
      <c r="B6" s="1">
        <v>0</v>
      </c>
      <c r="E6" s="1" t="s">
        <v>25</v>
      </c>
      <c r="F6" s="1">
        <f>2*PI()*SQRT(B3/B5)</f>
        <v>15.000000589757228</v>
      </c>
      <c r="G6" t="s">
        <v>7</v>
      </c>
    </row>
    <row r="7" spans="1:16">
      <c r="A7" s="1" t="s">
        <v>11</v>
      </c>
      <c r="B7" s="1">
        <v>1</v>
      </c>
      <c r="E7" s="5" t="s">
        <v>26</v>
      </c>
      <c r="F7" s="1">
        <f>SQRT(B5/B3)</f>
        <v>0.41887900400951106</v>
      </c>
    </row>
    <row r="8" spans="1:16">
      <c r="A8" s="1" t="s">
        <v>6</v>
      </c>
      <c r="B8" s="1">
        <v>0.25</v>
      </c>
      <c r="E8" s="6" t="s">
        <v>28</v>
      </c>
      <c r="F8" s="1">
        <f>IF(B7=0,PI()/2,ATAN(-(B6/(F7*B7))))</f>
        <v>0</v>
      </c>
      <c r="G8">
        <f>F8/PI()</f>
        <v>0</v>
      </c>
      <c r="H8" s="8" t="s">
        <v>29</v>
      </c>
    </row>
    <row r="9" spans="1:16">
      <c r="E9" s="7" t="s">
        <v>27</v>
      </c>
      <c r="F9" s="1">
        <f>IF(B7=0,B6/F7,B7/COS(F8))</f>
        <v>1</v>
      </c>
    </row>
    <row r="12" spans="1:16">
      <c r="A12" s="2" t="s">
        <v>5</v>
      </c>
      <c r="B12" s="2" t="s">
        <v>9</v>
      </c>
      <c r="C12" s="2" t="s">
        <v>8</v>
      </c>
      <c r="D12" s="2" t="s">
        <v>7</v>
      </c>
      <c r="N12" t="s">
        <v>9</v>
      </c>
      <c r="O12" t="s">
        <v>8</v>
      </c>
      <c r="P12" t="s">
        <v>7</v>
      </c>
    </row>
    <row r="13" spans="1:16">
      <c r="A13" s="1">
        <v>0</v>
      </c>
      <c r="B13" s="1">
        <f>-$B$5*$B$7/$B$3-$B$4*$B$6/$B$3</f>
        <v>-0.17545961999999998</v>
      </c>
      <c r="C13" s="1">
        <f>B6</f>
        <v>0</v>
      </c>
      <c r="D13" s="1">
        <f>B7</f>
        <v>1</v>
      </c>
      <c r="N13">
        <f>(-1*($F$7)^2)*$F$9*COS(($F$7)*A13+$F$8)</f>
        <v>-0.17545961999999998</v>
      </c>
      <c r="O13">
        <f>(-1*($F$7))*$F$9*SIN(($F$7)*A13+$F$8)</f>
        <v>0</v>
      </c>
      <c r="P13">
        <f>$F$9*COS(($F$7*A13+$F$8))</f>
        <v>1</v>
      </c>
    </row>
    <row r="14" spans="1:16">
      <c r="A14" s="1">
        <f>A13+$B$8</f>
        <v>0.25</v>
      </c>
      <c r="B14" s="1">
        <f>-$B$5*D13/$B$3-$B$4*C13/$B$3</f>
        <v>-0.17545961999999998</v>
      </c>
      <c r="C14" s="1">
        <f>B14*$B$8+C13</f>
        <v>-4.3864904999999996E-2</v>
      </c>
      <c r="D14" s="1">
        <f>C14*$B$8+D13</f>
        <v>0.98903377375000001</v>
      </c>
      <c r="N14">
        <f t="shared" ref="N14:N26" si="0">(-1*($F$7)^2)*$F$9*COS(($F$7)*A14+$F$8)</f>
        <v>-0.17449843391851008</v>
      </c>
      <c r="O14">
        <f t="shared" ref="O14:O26" si="1">(-1*($F$7))*$F$9*SIN(($F$7)*A14+$F$8)</f>
        <v>-4.3784776869004234E-2</v>
      </c>
      <c r="P14">
        <f t="shared" ref="P14:P26" si="2">$F$9*COS(($F$7*A14+$F$8))</f>
        <v>0.99452189579864647</v>
      </c>
    </row>
    <row r="15" spans="1:16">
      <c r="A15" s="1">
        <f t="shared" ref="A15:A73" si="3">A14+$B$8</f>
        <v>0.5</v>
      </c>
      <c r="B15" s="1">
        <f t="shared" ref="B15:B73" si="4">-$B$5*D14/$B$3-$B$4*C14/$B$3</f>
        <v>-0.17353549010934097</v>
      </c>
      <c r="C15" s="1">
        <f t="shared" ref="C15:D15" si="5">B15*$B$8+C14</f>
        <v>-8.7248777527335231E-2</v>
      </c>
      <c r="D15" s="1">
        <f t="shared" si="5"/>
        <v>0.96722157936816622</v>
      </c>
      <c r="N15">
        <f t="shared" si="0"/>
        <v>-0.171625406629063</v>
      </c>
      <c r="O15">
        <f t="shared" si="1"/>
        <v>-8.7089838597765631E-2</v>
      </c>
      <c r="P15">
        <f t="shared" si="2"/>
        <v>0.97814760244586774</v>
      </c>
    </row>
    <row r="16" spans="1:16">
      <c r="A16" s="1">
        <f t="shared" si="3"/>
        <v>0.75</v>
      </c>
      <c r="B16" s="1">
        <f t="shared" si="4"/>
        <v>-0.16970833077173827</v>
      </c>
      <c r="C16" s="1">
        <f t="shared" ref="C16:D16" si="6">B16*$B$8+C15</f>
        <v>-0.12967586022026981</v>
      </c>
      <c r="D16" s="1">
        <f t="shared" si="6"/>
        <v>0.93480261431309875</v>
      </c>
      <c r="N16">
        <f t="shared" si="0"/>
        <v>-0.16687201561738857</v>
      </c>
      <c r="O16">
        <f t="shared" si="1"/>
        <v>-0.12944072590509181</v>
      </c>
      <c r="P16">
        <f t="shared" si="2"/>
        <v>0.95105652011208386</v>
      </c>
    </row>
    <row r="17" spans="1:16">
      <c r="A17" s="1">
        <f t="shared" si="3"/>
        <v>1</v>
      </c>
      <c r="B17" s="1">
        <f t="shared" si="4"/>
        <v>-0.16402011148238288</v>
      </c>
      <c r="C17" s="1">
        <f t="shared" ref="C17:D17" si="7">B17*$B$8+C16</f>
        <v>-0.17068088809086551</v>
      </c>
      <c r="D17" s="1">
        <f t="shared" si="7"/>
        <v>0.89213239229038233</v>
      </c>
      <c r="N17">
        <f t="shared" si="0"/>
        <v>-0.16029034002603024</v>
      </c>
      <c r="O17">
        <f t="shared" si="1"/>
        <v>-0.17037343364360408</v>
      </c>
      <c r="P17">
        <f t="shared" si="2"/>
        <v>0.91354546434119865</v>
      </c>
    </row>
    <row r="18" spans="1:16">
      <c r="A18" s="1">
        <f t="shared" si="3"/>
        <v>1.25</v>
      </c>
      <c r="B18" s="1">
        <f t="shared" si="4"/>
        <v>-0.15653321054096142</v>
      </c>
      <c r="C18" s="1">
        <f t="shared" ref="C18:D18" si="8">B18*$B$8+C17</f>
        <v>-0.20981419072610585</v>
      </c>
      <c r="D18" s="1">
        <f t="shared" si="8"/>
        <v>0.83967884460885589</v>
      </c>
      <c r="N18">
        <f t="shared" si="0"/>
        <v>-0.15195249006440598</v>
      </c>
      <c r="O18">
        <f t="shared" si="1"/>
        <v>-0.20943949453683228</v>
      </c>
      <c r="P18">
        <f t="shared" si="2"/>
        <v>0.86602541407764355</v>
      </c>
    </row>
    <row r="19" spans="1:16">
      <c r="A19" s="1">
        <f t="shared" si="3"/>
        <v>1.5</v>
      </c>
      <c r="B19" s="1">
        <f t="shared" si="4"/>
        <v>-0.14732973099710889</v>
      </c>
      <c r="C19" s="1">
        <f t="shared" ref="C19:D19" si="9">B19*$B$8+C18</f>
        <v>-0.24664662347538308</v>
      </c>
      <c r="D19" s="1">
        <f t="shared" si="9"/>
        <v>0.77801718874001013</v>
      </c>
      <c r="N19">
        <f t="shared" si="0"/>
        <v>-0.14194981695432579</v>
      </c>
      <c r="O19">
        <f t="shared" si="1"/>
        <v>-0.24621089268015733</v>
      </c>
      <c r="P19">
        <f t="shared" si="2"/>
        <v>0.80901700889541306</v>
      </c>
    </row>
    <row r="20" spans="1:16">
      <c r="A20" s="1">
        <f t="shared" si="3"/>
        <v>1.75</v>
      </c>
      <c r="B20" s="1">
        <f t="shared" si="4"/>
        <v>-0.13651060028979045</v>
      </c>
      <c r="C20" s="1">
        <f t="shared" ref="C20:D20" si="10">B20*$B$8+C19</f>
        <v>-0.28077427354783069</v>
      </c>
      <c r="D20" s="1">
        <f t="shared" si="10"/>
        <v>0.70782362035305246</v>
      </c>
      <c r="N20">
        <f t="shared" si="0"/>
        <v>-0.13039191206696787</v>
      </c>
      <c r="O20">
        <f t="shared" si="1"/>
        <v>-0.28028475297226202</v>
      </c>
      <c r="P20">
        <f t="shared" si="2"/>
        <v>0.74314484476238973</v>
      </c>
    </row>
    <row r="21" spans="1:16">
      <c r="A21" s="1">
        <f t="shared" si="3"/>
        <v>2</v>
      </c>
      <c r="B21" s="1">
        <f t="shared" si="4"/>
        <v>-0.12419446345417084</v>
      </c>
      <c r="C21" s="1">
        <f t="shared" ref="C21:D21" si="11">B21*$B$8+C20</f>
        <v>-0.31182288941137337</v>
      </c>
      <c r="D21" s="1">
        <f t="shared" si="11"/>
        <v>0.62986789800020915</v>
      </c>
      <c r="N21">
        <f t="shared" si="0"/>
        <v>-0.11740540621697684</v>
      </c>
      <c r="O21">
        <f t="shared" si="1"/>
        <v>-0.31128775509870138</v>
      </c>
      <c r="P21">
        <f t="shared" si="2"/>
        <v>0.66913063083675239</v>
      </c>
    </row>
    <row r="22" spans="1:16">
      <c r="A22" s="1">
        <f t="shared" si="3"/>
        <v>2.25</v>
      </c>
      <c r="B22" s="1">
        <f t="shared" si="4"/>
        <v>-0.11051638203331546</v>
      </c>
      <c r="C22" s="1">
        <f t="shared" ref="C22:D22" si="12">B22*$B$8+C21</f>
        <v>-0.33945198491970224</v>
      </c>
      <c r="D22" s="1">
        <f t="shared" si="12"/>
        <v>0.5450049017702836</v>
      </c>
      <c r="N22">
        <f t="shared" si="0"/>
        <v>-0.10313258226886814</v>
      </c>
      <c r="O22">
        <f t="shared" si="1"/>
        <v>-0.33888022370706855</v>
      </c>
      <c r="P22">
        <f t="shared" si="2"/>
        <v>0.58778528227103277</v>
      </c>
    </row>
    <row r="23" spans="1:16">
      <c r="A23" s="1">
        <f t="shared" si="3"/>
        <v>2.5</v>
      </c>
      <c r="B23" s="1">
        <f t="shared" si="4"/>
        <v>-9.5626352962751279E-2</v>
      </c>
      <c r="C23" s="1">
        <f t="shared" ref="C23:D23" si="13">B23*$B$8+C22</f>
        <v>-0.36335857316039005</v>
      </c>
      <c r="D23" s="1">
        <f t="shared" si="13"/>
        <v>0.45416525848018607</v>
      </c>
      <c r="N23">
        <f t="shared" si="0"/>
        <v>-8.772981625631239E-2</v>
      </c>
      <c r="O23">
        <f t="shared" si="1"/>
        <v>-0.36275984996094501</v>
      </c>
      <c r="P23">
        <f t="shared" si="2"/>
        <v>0.50000003565670781</v>
      </c>
    </row>
    <row r="24" spans="1:16">
      <c r="A24" s="1">
        <f t="shared" si="3"/>
        <v>2.75</v>
      </c>
      <c r="B24" s="1">
        <f t="shared" si="4"/>
        <v>-7.9687663670135217E-2</v>
      </c>
      <c r="C24" s="1">
        <f t="shared" ref="C24:D24" si="14">B24*$B$8+C23</f>
        <v>-0.38328048907792384</v>
      </c>
      <c r="D24" s="1">
        <f t="shared" si="14"/>
        <v>0.35834513621070513</v>
      </c>
      <c r="N24">
        <f t="shared" si="0"/>
        <v>-7.1365864093721268E-2</v>
      </c>
      <c r="O24">
        <f t="shared" si="1"/>
        <v>-0.38266500369851475</v>
      </c>
      <c r="P24">
        <f t="shared" si="2"/>
        <v>0.40673668445036681</v>
      </c>
    </row>
    <row r="25" spans="1:16">
      <c r="A25" s="1">
        <f t="shared" si="3"/>
        <v>3</v>
      </c>
      <c r="B25" s="1">
        <f t="shared" si="4"/>
        <v>-6.2875101428378558E-2</v>
      </c>
      <c r="C25" s="1">
        <f t="shared" ref="C25:D25" si="15">B25*$B$8+C24</f>
        <v>-0.39899926443501849</v>
      </c>
      <c r="D25" s="1">
        <f t="shared" si="15"/>
        <v>0.25859532010195052</v>
      </c>
      <c r="N25">
        <f t="shared" si="0"/>
        <v>-5.422001265128007E-2</v>
      </c>
      <c r="O25">
        <f t="shared" si="1"/>
        <v>-0.39837759990714089</v>
      </c>
      <c r="P25">
        <f t="shared" si="2"/>
        <v>0.30901704136416158</v>
      </c>
    </row>
    <row r="26" spans="1:16">
      <c r="A26" s="1">
        <f t="shared" si="3"/>
        <v>3.25</v>
      </c>
      <c r="B26" s="1">
        <f t="shared" si="4"/>
        <v>-4.5373036598866601E-2</v>
      </c>
      <c r="C26" s="1">
        <f t="shared" ref="C26:D26" si="16">B26*$B$8+C25</f>
        <v>-0.41034252358473511</v>
      </c>
      <c r="D26" s="1">
        <f t="shared" si="16"/>
        <v>0.15600968920576674</v>
      </c>
      <c r="N26">
        <f t="shared" si="0"/>
        <v>-3.6480115450634065E-2</v>
      </c>
      <c r="O26">
        <f t="shared" si="1"/>
        <v>-0.40972548810821408</v>
      </c>
      <c r="P26">
        <f t="shared" si="2"/>
        <v>0.20791174317278283</v>
      </c>
    </row>
    <row r="27" spans="1:16">
      <c r="A27" s="1">
        <f t="shared" si="3"/>
        <v>3.5</v>
      </c>
      <c r="B27" s="1">
        <f t="shared" si="4"/>
        <v>-2.7373400784361936E-2</v>
      </c>
      <c r="C27" s="1">
        <f t="shared" ref="C27:D27" si="17">B27*$B$8+C26</f>
        <v>-0.41718587378082561</v>
      </c>
      <c r="D27" s="1">
        <f t="shared" si="17"/>
        <v>5.1713220760560341E-2</v>
      </c>
      <c r="N27">
        <f t="shared" ref="N27:N73" si="18">(-1*($F$7)^2)*$F$9*COS(($F$7)*A27+$F$8)</f>
        <v>-1.8340534502556068E-2</v>
      </c>
      <c r="O27">
        <f t="shared" ref="O27:O73" si="19">(-1*($F$7))*$F$9*SIN(($F$7)*A27+$F$8)</f>
        <v>-0.41658433847367288</v>
      </c>
      <c r="P27">
        <f t="shared" ref="P27:P73" si="20">$F$9*COS(($F$7*A27+$F$8))</f>
        <v>0.10452852059383276</v>
      </c>
    </row>
    <row r="28" spans="1:16">
      <c r="A28" s="1">
        <f t="shared" si="3"/>
        <v>3.75</v>
      </c>
      <c r="B28" s="1">
        <f t="shared" si="4"/>
        <v>-9.0735820636240281E-3</v>
      </c>
      <c r="C28" s="1">
        <f t="shared" ref="C28:D28" si="21">B28*$B$8+C27</f>
        <v>-0.41945426929673163</v>
      </c>
      <c r="D28" s="1">
        <f t="shared" si="21"/>
        <v>-5.3150346563622566E-2</v>
      </c>
      <c r="N28">
        <f t="shared" si="18"/>
        <v>-1.0836251068636414E-8</v>
      </c>
      <c r="O28">
        <f t="shared" si="19"/>
        <v>-0.41887900400951028</v>
      </c>
      <c r="P28">
        <f t="shared" si="20"/>
        <v>6.1759230235631508E-8</v>
      </c>
    </row>
    <row r="29" spans="1:16">
      <c r="A29" s="1">
        <f t="shared" si="3"/>
        <v>4</v>
      </c>
      <c r="B29" s="1">
        <f t="shared" si="4"/>
        <v>9.3257396109215213E-3</v>
      </c>
      <c r="C29" s="1">
        <f t="shared" ref="C29:D29" si="22">B29*$B$8+C28</f>
        <v>-0.41712283439400127</v>
      </c>
      <c r="D29" s="1">
        <f t="shared" si="22"/>
        <v>-0.15743105516212288</v>
      </c>
      <c r="N29">
        <f t="shared" si="18"/>
        <v>1.8340512948778195E-2</v>
      </c>
      <c r="O29">
        <f t="shared" si="19"/>
        <v>-0.41658434388190108</v>
      </c>
      <c r="P29">
        <f t="shared" si="20"/>
        <v>-0.10452839775201951</v>
      </c>
    </row>
    <row r="30" spans="1:16">
      <c r="A30" s="1">
        <f t="shared" si="3"/>
        <v>4.25</v>
      </c>
      <c r="B30" s="1">
        <f t="shared" si="4"/>
        <v>2.7622793114945123E-2</v>
      </c>
      <c r="C30" s="1">
        <f t="shared" ref="C30:D30" si="23">B30*$B$8+C29</f>
        <v>-0.410217136115265</v>
      </c>
      <c r="D30" s="1">
        <f t="shared" si="23"/>
        <v>-0.25998533919093914</v>
      </c>
      <c r="N30">
        <f t="shared" si="18"/>
        <v>3.6480094251728101E-2</v>
      </c>
      <c r="O30">
        <f t="shared" si="19"/>
        <v>-0.40972549886541687</v>
      </c>
      <c r="P30">
        <f t="shared" si="20"/>
        <v>-0.20791162235349708</v>
      </c>
    </row>
    <row r="31" spans="1:16">
      <c r="A31" s="1">
        <f t="shared" si="3"/>
        <v>4.5</v>
      </c>
      <c r="B31" s="1">
        <f t="shared" si="4"/>
        <v>4.5616928820013287E-2</v>
      </c>
      <c r="C31" s="1">
        <f t="shared" ref="C31:D31" si="24">B31*$B$8+C30</f>
        <v>-0.3988129039102617</v>
      </c>
      <c r="D31" s="1">
        <f t="shared" si="24"/>
        <v>-0.35968856516850456</v>
      </c>
      <c r="N31">
        <f t="shared" si="18"/>
        <v>5.421999203950563E-2</v>
      </c>
      <c r="O31">
        <f t="shared" si="19"/>
        <v>-0.39837761589546</v>
      </c>
      <c r="P31">
        <f t="shared" si="20"/>
        <v>-0.30901692389112456</v>
      </c>
    </row>
    <row r="32" spans="1:16">
      <c r="A32" s="1">
        <f t="shared" si="3"/>
        <v>4.75</v>
      </c>
      <c r="B32" s="1">
        <f t="shared" si="4"/>
        <v>6.3110818962811038E-2</v>
      </c>
      <c r="C32" s="1">
        <f t="shared" ref="C32:D32" si="25">B32*$B$8+C31</f>
        <v>-0.38303519916955892</v>
      </c>
      <c r="D32" s="1">
        <f t="shared" si="25"/>
        <v>-0.45544736496089427</v>
      </c>
      <c r="N32">
        <f t="shared" si="18"/>
        <v>7.1365844294905265E-2</v>
      </c>
      <c r="O32">
        <f t="shared" si="19"/>
        <v>-0.38266502474277897</v>
      </c>
      <c r="P32">
        <f t="shared" si="20"/>
        <v>-0.4067365716106377</v>
      </c>
    </row>
    <row r="33" spans="1:16">
      <c r="A33" s="1">
        <f t="shared" si="3"/>
        <v>5</v>
      </c>
      <c r="B33" s="1">
        <f t="shared" si="4"/>
        <v>7.9912621586039817E-2</v>
      </c>
      <c r="C33" s="1">
        <f t="shared" ref="C33:D33" si="26">B33*$B$8+C32</f>
        <v>-0.36305704377304898</v>
      </c>
      <c r="D33" s="1">
        <f t="shared" si="26"/>
        <v>-0.54621162590415651</v>
      </c>
      <c r="N33">
        <f t="shared" si="18"/>
        <v>8.772979748737475E-2</v>
      </c>
      <c r="O33">
        <f t="shared" si="19"/>
        <v>-0.362759875830589</v>
      </c>
      <c r="P33">
        <f t="shared" si="20"/>
        <v>-0.49999992868658188</v>
      </c>
    </row>
    <row r="34" spans="1:16">
      <c r="A34" s="1">
        <f t="shared" si="3"/>
        <v>5.25</v>
      </c>
      <c r="B34" s="1">
        <f t="shared" si="4"/>
        <v>9.5838084320725464E-2</v>
      </c>
      <c r="C34" s="1">
        <f t="shared" ref="C34:D34" si="27">B34*$B$8+C33</f>
        <v>-0.33909752269286764</v>
      </c>
      <c r="D34" s="1">
        <f t="shared" si="27"/>
        <v>-0.63098600657737336</v>
      </c>
      <c r="N34">
        <f t="shared" si="18"/>
        <v>0.1031325647354453</v>
      </c>
      <c r="O34">
        <f t="shared" si="19"/>
        <v>-0.33888025411865891</v>
      </c>
      <c r="P34">
        <f t="shared" si="20"/>
        <v>-0.58778518234249744</v>
      </c>
    </row>
    <row r="35" spans="1:16">
      <c r="A35" s="1">
        <f t="shared" si="3"/>
        <v>5.5</v>
      </c>
      <c r="B35" s="1">
        <f t="shared" si="4"/>
        <v>0.11071256493938342</v>
      </c>
      <c r="C35" s="1">
        <f t="shared" ref="C35:D35" si="28">B35*$B$8+C34</f>
        <v>-0.31141938145802178</v>
      </c>
      <c r="D35" s="1">
        <f t="shared" si="28"/>
        <v>-0.70884085194187885</v>
      </c>
      <c r="N35">
        <f t="shared" si="18"/>
        <v>0.11740539011116864</v>
      </c>
      <c r="O35">
        <f t="shared" si="19"/>
        <v>-0.31128778971904253</v>
      </c>
      <c r="P35">
        <f t="shared" si="20"/>
        <v>-0.66913053904464548</v>
      </c>
    </row>
    <row r="36" spans="1:16">
      <c r="A36" s="1">
        <f t="shared" si="3"/>
        <v>5.75</v>
      </c>
      <c r="B36" s="1">
        <f t="shared" si="4"/>
        <v>0.12437294652219832</v>
      </c>
      <c r="C36" s="1">
        <f t="shared" ref="C36:D36" si="29">B36*$B$8+C35</f>
        <v>-0.2803261448274722</v>
      </c>
      <c r="D36" s="1">
        <f t="shared" si="29"/>
        <v>-0.77892238814874692</v>
      </c>
      <c r="N36">
        <f t="shared" si="18"/>
        <v>0.13039189756523289</v>
      </c>
      <c r="O36">
        <f t="shared" si="19"/>
        <v>-0.28028479142204621</v>
      </c>
      <c r="P36">
        <f t="shared" si="20"/>
        <v>-0.74314476211240466</v>
      </c>
    </row>
    <row r="37" spans="1:16">
      <c r="A37" s="1">
        <f t="shared" si="3"/>
        <v>6</v>
      </c>
      <c r="B37" s="1">
        <f t="shared" si="4"/>
        <v>0.13666942623407163</v>
      </c>
      <c r="C37" s="1">
        <f t="shared" ref="C37:D37" si="30">B37*$B$8+C36</f>
        <v>-0.24615878826895429</v>
      </c>
      <c r="D37" s="1">
        <f t="shared" si="30"/>
        <v>-0.84046208521598553</v>
      </c>
      <c r="N37">
        <f t="shared" si="18"/>
        <v>0.14194980421554804</v>
      </c>
      <c r="O37">
        <f t="shared" si="19"/>
        <v>-0.24621093453812068</v>
      </c>
      <c r="P37">
        <f t="shared" si="20"/>
        <v>-0.80901693629308014</v>
      </c>
    </row>
    <row r="38" spans="1:16">
      <c r="A38" s="1">
        <f t="shared" si="3"/>
        <v>6.25</v>
      </c>
      <c r="B38" s="1">
        <f t="shared" si="4"/>
        <v>0.14746715809640443</v>
      </c>
      <c r="C38" s="1">
        <f t="shared" ref="C38:D38" si="31">B38*$B$8+C37</f>
        <v>-0.20929199874485319</v>
      </c>
      <c r="D38" s="1">
        <f t="shared" si="31"/>
        <v>-0.89278508490219888</v>
      </c>
      <c r="N38">
        <f t="shared" si="18"/>
        <v>0.15195247922815411</v>
      </c>
      <c r="O38">
        <f t="shared" si="19"/>
        <v>-0.20943953934437046</v>
      </c>
      <c r="P38">
        <f t="shared" si="20"/>
        <v>-0.86602535231840883</v>
      </c>
    </row>
    <row r="39" spans="1:16">
      <c r="A39" s="1">
        <f t="shared" si="3"/>
        <v>6.5</v>
      </c>
      <c r="B39" s="1">
        <f t="shared" si="4"/>
        <v>0.15664773173860755</v>
      </c>
      <c r="C39" s="1">
        <f t="shared" ref="C39:D39" si="32">B39*$B$8+C38</f>
        <v>-0.17013006581020129</v>
      </c>
      <c r="D39" s="1">
        <f t="shared" si="32"/>
        <v>-0.93531760135474917</v>
      </c>
      <c r="N39">
        <f t="shared" si="18"/>
        <v>0.16029033121102859</v>
      </c>
      <c r="O39">
        <f t="shared" si="19"/>
        <v>-0.17037348090979618</v>
      </c>
      <c r="P39">
        <f t="shared" si="20"/>
        <v>-0.91354541410170964</v>
      </c>
    </row>
    <row r="40" spans="1:16">
      <c r="A40" s="1">
        <f t="shared" si="3"/>
        <v>6.75</v>
      </c>
      <c r="B40" s="1">
        <f t="shared" si="4"/>
        <v>0.16411047091301575</v>
      </c>
      <c r="C40" s="1">
        <f t="shared" ref="C40:D40" si="33">B40*$B$8+C39</f>
        <v>-0.12910244808194735</v>
      </c>
      <c r="D40" s="1">
        <f t="shared" si="33"/>
        <v>-0.96759321337523596</v>
      </c>
      <c r="N40">
        <f t="shared" si="18"/>
        <v>0.16687200892021609</v>
      </c>
      <c r="O40">
        <f t="shared" si="19"/>
        <v>-0.12944077511207955</v>
      </c>
      <c r="P40">
        <f t="shared" si="20"/>
        <v>-0.9510564819427747</v>
      </c>
    </row>
    <row r="41" spans="1:16">
      <c r="A41" s="1">
        <f t="shared" si="3"/>
        <v>7</v>
      </c>
      <c r="B41" s="1">
        <f t="shared" si="4"/>
        <v>0.1697735375333978</v>
      </c>
      <c r="C41" s="1">
        <f t="shared" ref="C41:D41" si="34">B41*$B$8+C40</f>
        <v>-8.6659063698597896E-2</v>
      </c>
      <c r="D41" s="1">
        <f t="shared" si="34"/>
        <v>-0.98925797929988546</v>
      </c>
      <c r="N41">
        <f t="shared" si="18"/>
        <v>0.17162540212309532</v>
      </c>
      <c r="O41">
        <f t="shared" si="19"/>
        <v>-8.7089889206427018E-2</v>
      </c>
      <c r="P41">
        <f t="shared" si="20"/>
        <v>-0.97814757676492936</v>
      </c>
    </row>
    <row r="42" spans="1:16">
      <c r="A42" s="1">
        <f t="shared" si="3"/>
        <v>7.25</v>
      </c>
      <c r="B42" s="1">
        <f t="shared" si="4"/>
        <v>0.17357482912992578</v>
      </c>
      <c r="C42" s="1">
        <f t="shared" ref="C42:D42" si="35">B42*$B$8+C41</f>
        <v>-4.3265356416116452E-2</v>
      </c>
      <c r="D42" s="1">
        <f t="shared" si="35"/>
        <v>-1.0000743184039145</v>
      </c>
      <c r="N42">
        <f t="shared" si="18"/>
        <v>0.17449843165311552</v>
      </c>
      <c r="O42">
        <f t="shared" si="19"/>
        <v>-4.3784828324860227E-2</v>
      </c>
      <c r="P42">
        <f t="shared" si="20"/>
        <v>-0.99452188288744459</v>
      </c>
    </row>
    <row r="43" spans="1:16">
      <c r="A43" s="1">
        <f t="shared" si="3"/>
        <v>7.5</v>
      </c>
      <c r="B43" s="1">
        <f t="shared" si="4"/>
        <v>0.17547265987890984</v>
      </c>
      <c r="C43" s="1">
        <f t="shared" ref="C43:D43" si="36">B43*$B$8+C42</f>
        <v>6.0280855361100755E-4</v>
      </c>
      <c r="D43" s="1">
        <f t="shared" si="36"/>
        <v>-0.99992361626551174</v>
      </c>
      <c r="N43">
        <f t="shared" si="18"/>
        <v>0.17545961999999865</v>
      </c>
      <c r="O43">
        <f t="shared" si="19"/>
        <v>-5.1739289698990713E-8</v>
      </c>
      <c r="P43">
        <f t="shared" si="20"/>
        <v>-0.99999999999999234</v>
      </c>
    </row>
    <row r="44" spans="1:16">
      <c r="A44" s="1">
        <f t="shared" si="3"/>
        <v>7.75</v>
      </c>
      <c r="B44" s="1">
        <f t="shared" si="4"/>
        <v>0.17544621773897251</v>
      </c>
      <c r="C44" s="1">
        <f t="shared" ref="C44:D44" si="37">B44*$B$8+C43</f>
        <v>4.4464362988354135E-2</v>
      </c>
      <c r="D44" s="1">
        <f t="shared" si="37"/>
        <v>-0.98880752551842321</v>
      </c>
      <c r="N44">
        <f t="shared" si="18"/>
        <v>0.17449843618390201</v>
      </c>
      <c r="O44">
        <f t="shared" si="19"/>
        <v>4.3784725413147457E-2</v>
      </c>
      <c r="P44">
        <f t="shared" si="20"/>
        <v>-0.99452190870983326</v>
      </c>
    </row>
    <row r="45" spans="1:16">
      <c r="A45" s="1">
        <f t="shared" si="3"/>
        <v>8</v>
      </c>
      <c r="B45" s="1">
        <f t="shared" si="4"/>
        <v>0.17349579268060283</v>
      </c>
      <c r="C45" s="1">
        <f t="shared" ref="C45:D45" si="38">B45*$B$8+C44</f>
        <v>8.783831115850485E-2</v>
      </c>
      <c r="D45" s="1">
        <f t="shared" si="38"/>
        <v>-0.96684794772879701</v>
      </c>
      <c r="N45">
        <f t="shared" si="18"/>
        <v>0.17162541113502808</v>
      </c>
      <c r="O45">
        <f t="shared" si="19"/>
        <v>8.7089787989102871E-2</v>
      </c>
      <c r="P45">
        <f t="shared" si="20"/>
        <v>-0.97814762812679124</v>
      </c>
    </row>
    <row r="46" spans="1:16">
      <c r="A46" s="1">
        <f t="shared" si="3"/>
        <v>8.25</v>
      </c>
      <c r="B46" s="1">
        <f t="shared" si="4"/>
        <v>0.1696427735062746</v>
      </c>
      <c r="C46" s="1">
        <f t="shared" ref="C46:D46" si="39">B46*$B$8+C45</f>
        <v>0.13024900453507349</v>
      </c>
      <c r="D46" s="1">
        <f t="shared" si="39"/>
        <v>-0.93428569659502858</v>
      </c>
      <c r="N46">
        <f t="shared" si="18"/>
        <v>0.1668720223145585</v>
      </c>
      <c r="O46">
        <f t="shared" si="19"/>
        <v>0.12944067669810208</v>
      </c>
      <c r="P46">
        <f t="shared" si="20"/>
        <v>-0.95105655828137847</v>
      </c>
    </row>
    <row r="47" spans="1:16">
      <c r="A47" s="1">
        <f t="shared" si="3"/>
        <v>8.5</v>
      </c>
      <c r="B47" s="1">
        <f t="shared" si="4"/>
        <v>0.163929413295999</v>
      </c>
      <c r="C47" s="1">
        <f t="shared" ref="C47:D47" si="40">B47*$B$8+C46</f>
        <v>0.17123135785907323</v>
      </c>
      <c r="D47" s="1">
        <f t="shared" si="40"/>
        <v>-0.89147785713026029</v>
      </c>
      <c r="N47">
        <f t="shared" si="18"/>
        <v>0.16029034884102944</v>
      </c>
      <c r="O47">
        <f t="shared" si="19"/>
        <v>0.17037338637740948</v>
      </c>
      <c r="P47">
        <f t="shared" si="20"/>
        <v>-0.91354551458067368</v>
      </c>
    </row>
    <row r="48" spans="1:16">
      <c r="A48" s="1">
        <f t="shared" si="3"/>
        <v>8.75</v>
      </c>
      <c r="B48" s="1">
        <f t="shared" si="4"/>
        <v>0.15641836605048975</v>
      </c>
      <c r="C48" s="1">
        <f t="shared" ref="C48:D48" si="41">B48*$B$8+C47</f>
        <v>0.21033594937169567</v>
      </c>
      <c r="D48" s="1">
        <f t="shared" si="41"/>
        <v>-0.83889386978733638</v>
      </c>
      <c r="N48">
        <f t="shared" si="18"/>
        <v>0.15195250090065548</v>
      </c>
      <c r="O48">
        <f t="shared" si="19"/>
        <v>0.20943944972929091</v>
      </c>
      <c r="P48">
        <f t="shared" si="20"/>
        <v>-0.86602547583686496</v>
      </c>
    </row>
    <row r="49" spans="1:16">
      <c r="A49" s="1">
        <f t="shared" si="3"/>
        <v>9</v>
      </c>
      <c r="B49" s="1">
        <f t="shared" si="4"/>
        <v>0.14719199961321552</v>
      </c>
      <c r="C49" s="1">
        <f t="shared" ref="C49:D49" si="42">B49*$B$8+C48</f>
        <v>0.24713394927499954</v>
      </c>
      <c r="D49" s="1">
        <f t="shared" si="42"/>
        <v>-0.77711038246858655</v>
      </c>
      <c r="N49">
        <f t="shared" si="18"/>
        <v>0.14194982969310141</v>
      </c>
      <c r="O49">
        <f t="shared" si="19"/>
        <v>0.24621085082219007</v>
      </c>
      <c r="P49">
        <f t="shared" si="20"/>
        <v>-0.80901708149773388</v>
      </c>
    </row>
    <row r="50" spans="1:16">
      <c r="A50" s="1">
        <f t="shared" si="3"/>
        <v>9.25</v>
      </c>
      <c r="B50" s="1">
        <f t="shared" si="4"/>
        <v>0.13635149240599284</v>
      </c>
      <c r="C50" s="1">
        <f t="shared" ref="C50:D50" si="43">B50*$B$8+C49</f>
        <v>0.28122182237649773</v>
      </c>
      <c r="D50" s="1">
        <f t="shared" si="43"/>
        <v>-0.70680492687446206</v>
      </c>
      <c r="N50">
        <f t="shared" si="18"/>
        <v>0.13039192656870091</v>
      </c>
      <c r="O50">
        <f t="shared" si="19"/>
        <v>0.28028471452247355</v>
      </c>
      <c r="P50">
        <f t="shared" si="20"/>
        <v>-0.74314492741236371</v>
      </c>
    </row>
    <row r="51" spans="1:16">
      <c r="A51" s="1">
        <f t="shared" si="3"/>
        <v>9.5</v>
      </c>
      <c r="B51" s="1">
        <f t="shared" si="4"/>
        <v>0.12401572388352089</v>
      </c>
      <c r="C51" s="1">
        <f t="shared" ref="C51:D51" si="44">B51*$B$8+C50</f>
        <v>0.31222575334737795</v>
      </c>
      <c r="D51" s="1">
        <f t="shared" si="44"/>
        <v>-0.62874848853761756</v>
      </c>
      <c r="N51">
        <f t="shared" si="18"/>
        <v>0.11740542232278327</v>
      </c>
      <c r="O51">
        <f t="shared" si="19"/>
        <v>0.31128772047835551</v>
      </c>
      <c r="P51">
        <f t="shared" si="20"/>
        <v>-0.66913072262884921</v>
      </c>
    </row>
    <row r="52" spans="1:16">
      <c r="A52" s="1">
        <f t="shared" si="3"/>
        <v>9.75</v>
      </c>
      <c r="B52" s="1">
        <f t="shared" si="4"/>
        <v>0.11031997087438472</v>
      </c>
      <c r="C52" s="1">
        <f t="shared" ref="C52:D52" si="45">B52*$B$8+C51</f>
        <v>0.33980574606597413</v>
      </c>
      <c r="D52" s="1">
        <f t="shared" si="45"/>
        <v>-0.54379705202112405</v>
      </c>
      <c r="N52">
        <f t="shared" si="18"/>
        <v>0.10313259980228943</v>
      </c>
      <c r="O52">
        <f t="shared" si="19"/>
        <v>0.33888019329547292</v>
      </c>
      <c r="P52">
        <f t="shared" si="20"/>
        <v>-0.58778538219955934</v>
      </c>
    </row>
    <row r="53" spans="1:16">
      <c r="A53" s="1">
        <f t="shared" si="3"/>
        <v>10</v>
      </c>
      <c r="B53" s="1">
        <f t="shared" si="4"/>
        <v>9.5414424104746653E-2</v>
      </c>
      <c r="C53" s="1">
        <f t="shared" ref="C53:D53" si="46">B53*$B$8+C52</f>
        <v>0.36365935209216083</v>
      </c>
      <c r="D53" s="1">
        <f t="shared" si="46"/>
        <v>-0.45288221399808382</v>
      </c>
      <c r="N53">
        <f t="shared" si="18"/>
        <v>8.7729835025248684E-2</v>
      </c>
      <c r="O53">
        <f t="shared" si="19"/>
        <v>0.36275982409129559</v>
      </c>
      <c r="P53">
        <f t="shared" si="20"/>
        <v>-0.50000014262682602</v>
      </c>
    </row>
    <row r="54" spans="1:16">
      <c r="A54" s="1">
        <f t="shared" si="3"/>
        <v>10.25</v>
      </c>
      <c r="B54" s="1">
        <f t="shared" si="4"/>
        <v>7.9462541172862472E-2</v>
      </c>
      <c r="C54" s="1">
        <f t="shared" ref="C54:D54" si="47">B54*$B$8+C53</f>
        <v>0.38352498738537644</v>
      </c>
      <c r="D54" s="1">
        <f t="shared" si="47"/>
        <v>-0.35700096715173968</v>
      </c>
      <c r="N54">
        <f t="shared" si="18"/>
        <v>7.1365883892536203E-2</v>
      </c>
      <c r="O54">
        <f t="shared" si="19"/>
        <v>0.3826649826542447</v>
      </c>
      <c r="P54">
        <f t="shared" si="20"/>
        <v>-0.40673679729008994</v>
      </c>
    </row>
    <row r="55" spans="1:16">
      <c r="A55" s="1">
        <f t="shared" si="3"/>
        <v>10.5</v>
      </c>
      <c r="B55" s="1">
        <f t="shared" si="4"/>
        <v>6.2639254036076716E-2</v>
      </c>
      <c r="C55" s="1">
        <f t="shared" ref="C55:D55" si="48">B55*$B$8+C54</f>
        <v>0.39918480089439562</v>
      </c>
      <c r="D55" s="1">
        <f t="shared" si="48"/>
        <v>-0.25720476692814076</v>
      </c>
      <c r="N55">
        <f t="shared" si="18"/>
        <v>5.4220033263053705E-2</v>
      </c>
      <c r="O55">
        <f t="shared" si="19"/>
        <v>0.39837758391881561</v>
      </c>
      <c r="P55">
        <f t="shared" si="20"/>
        <v>-0.30901715883719405</v>
      </c>
    </row>
    <row r="56" spans="1:16">
      <c r="A56" s="1">
        <f t="shared" si="3"/>
        <v>10.75</v>
      </c>
      <c r="B56" s="1">
        <f t="shared" si="4"/>
        <v>4.5129050667400146E-2</v>
      </c>
      <c r="C56" s="1">
        <f t="shared" ref="C56:D56" si="49">B56*$B$8+C55</f>
        <v>0.41046706356124568</v>
      </c>
      <c r="D56" s="1">
        <f t="shared" si="49"/>
        <v>-0.15458800103782933</v>
      </c>
      <c r="N56">
        <f t="shared" si="18"/>
        <v>3.6480136649539474E-2</v>
      </c>
      <c r="O56">
        <f t="shared" si="19"/>
        <v>0.40972547735100506</v>
      </c>
      <c r="P56">
        <f t="shared" si="20"/>
        <v>-0.2079118639920654</v>
      </c>
    </row>
    <row r="57" spans="1:16">
      <c r="A57" s="1">
        <f t="shared" si="3"/>
        <v>11</v>
      </c>
      <c r="B57" s="1">
        <f t="shared" si="4"/>
        <v>2.7123951918657137E-2</v>
      </c>
      <c r="C57" s="1">
        <f t="shared" ref="C57:D57" si="50">B57*$B$8+C56</f>
        <v>0.41724805154090999</v>
      </c>
      <c r="D57" s="1">
        <f t="shared" si="50"/>
        <v>-5.0275988152601828E-2</v>
      </c>
      <c r="N57">
        <f t="shared" si="18"/>
        <v>1.8340556056333661E-2</v>
      </c>
      <c r="O57">
        <f t="shared" si="19"/>
        <v>0.41658433306543829</v>
      </c>
      <c r="P57">
        <f t="shared" si="20"/>
        <v>-0.10452864343564441</v>
      </c>
    </row>
    <row r="58" spans="1:16">
      <c r="A58" s="1">
        <f t="shared" si="3"/>
        <v>11.25</v>
      </c>
      <c r="B58" s="1">
        <f t="shared" si="4"/>
        <v>8.8214057763800185E-3</v>
      </c>
      <c r="C58" s="1">
        <f t="shared" ref="C58:D58" si="51">B58*$B$8+C57</f>
        <v>0.419453402985005</v>
      </c>
      <c r="D58" s="1">
        <f t="shared" si="51"/>
        <v>5.4587362593649422E-2</v>
      </c>
      <c r="N58">
        <f t="shared" si="18"/>
        <v>3.2508753127989353E-8</v>
      </c>
      <c r="O58">
        <f t="shared" si="19"/>
        <v>0.41887900400950384</v>
      </c>
      <c r="P58">
        <f t="shared" si="20"/>
        <v>-1.8527769026280437E-7</v>
      </c>
    </row>
    <row r="59" spans="1:16">
      <c r="A59" s="1">
        <f t="shared" si="3"/>
        <v>11.5</v>
      </c>
      <c r="B59" s="1">
        <f t="shared" si="4"/>
        <v>-9.5778778974839416E-3</v>
      </c>
      <c r="C59" s="1">
        <f t="shared" ref="C59:D59" si="52">B59*$B$8+C58</f>
        <v>0.417058933510634</v>
      </c>
      <c r="D59" s="1">
        <f t="shared" si="52"/>
        <v>0.15885209597130792</v>
      </c>
      <c r="N59">
        <f t="shared" si="18"/>
        <v>-1.8340491395000082E-2</v>
      </c>
      <c r="O59">
        <f t="shared" si="19"/>
        <v>0.41658434929012295</v>
      </c>
      <c r="P59">
        <f t="shared" si="20"/>
        <v>0.10452827491020489</v>
      </c>
    </row>
    <row r="60" spans="1:16">
      <c r="A60" s="1">
        <f t="shared" si="3"/>
        <v>11.75</v>
      </c>
      <c r="B60" s="1">
        <f t="shared" si="4"/>
        <v>-2.7872128395329217E-2</v>
      </c>
      <c r="C60" s="1">
        <f t="shared" ref="C60:D60" si="53">B60*$B$8+C59</f>
        <v>0.41009090141180171</v>
      </c>
      <c r="D60" s="1">
        <f t="shared" si="53"/>
        <v>0.26137482132425838</v>
      </c>
      <c r="N60">
        <f t="shared" si="18"/>
        <v>-3.6480073052821617E-2</v>
      </c>
      <c r="O60">
        <f t="shared" si="19"/>
        <v>0.40972550962261334</v>
      </c>
      <c r="P60">
        <f t="shared" si="20"/>
        <v>0.20791150153420837</v>
      </c>
    </row>
    <row r="61" spans="1:16">
      <c r="A61" s="1">
        <f t="shared" si="3"/>
        <v>12</v>
      </c>
      <c r="B61" s="1">
        <f t="shared" si="4"/>
        <v>-4.5860726827122271E-2</v>
      </c>
      <c r="C61" s="1">
        <f t="shared" ref="C61:D61" si="54">B61*$B$8+C60</f>
        <v>0.39862571970502114</v>
      </c>
      <c r="D61" s="1">
        <f t="shared" si="54"/>
        <v>0.36103125125051366</v>
      </c>
      <c r="N61">
        <f t="shared" si="18"/>
        <v>-5.4219971427730454E-2</v>
      </c>
      <c r="O61">
        <f t="shared" si="19"/>
        <v>0.39837763188377306</v>
      </c>
      <c r="P61">
        <f t="shared" si="20"/>
        <v>0.30901680641808332</v>
      </c>
    </row>
    <row r="62" spans="1:16">
      <c r="A62" s="1">
        <f t="shared" si="3"/>
        <v>12.25</v>
      </c>
      <c r="B62" s="1">
        <f t="shared" si="4"/>
        <v>-6.3346406152539642E-2</v>
      </c>
      <c r="C62" s="1">
        <f t="shared" ref="C62:D62" si="55">B62*$B$8+C61</f>
        <v>0.38278911816688621</v>
      </c>
      <c r="D62" s="1">
        <f t="shared" si="55"/>
        <v>0.45672853079223519</v>
      </c>
      <c r="N62">
        <f t="shared" si="18"/>
        <v>-7.1365824496088123E-2</v>
      </c>
      <c r="O62">
        <f t="shared" si="19"/>
        <v>0.38266504578703742</v>
      </c>
      <c r="P62">
        <f t="shared" si="20"/>
        <v>0.40673645877090198</v>
      </c>
    </row>
    <row r="63" spans="1:16">
      <c r="A63" s="1">
        <f t="shared" si="3"/>
        <v>12.5</v>
      </c>
      <c r="B63" s="1">
        <f t="shared" si="4"/>
        <v>-8.0137414455963882E-2</v>
      </c>
      <c r="C63" s="1">
        <f t="shared" ref="C63:D63" si="56">B63*$B$8+C62</f>
        <v>0.36275476455289524</v>
      </c>
      <c r="D63" s="1">
        <f t="shared" si="56"/>
        <v>0.54741722193045894</v>
      </c>
      <c r="N63">
        <f t="shared" si="18"/>
        <v>-8.7729778718435777E-2</v>
      </c>
      <c r="O63">
        <f t="shared" si="19"/>
        <v>0.36275990170022737</v>
      </c>
      <c r="P63">
        <f t="shared" si="20"/>
        <v>0.49999982171644841</v>
      </c>
    </row>
    <row r="64" spans="1:16">
      <c r="A64" s="1">
        <f t="shared" si="3"/>
        <v>12.75</v>
      </c>
      <c r="B64" s="1">
        <f t="shared" si="4"/>
        <v>-9.6049617741373994E-2</v>
      </c>
      <c r="C64" s="1">
        <f t="shared" ref="C64:D64" si="57">B64*$B$8+C63</f>
        <v>0.33874236011755177</v>
      </c>
      <c r="D64" s="1">
        <f t="shared" si="57"/>
        <v>0.63210281195984686</v>
      </c>
      <c r="N64">
        <f t="shared" si="18"/>
        <v>-0.10313254720202089</v>
      </c>
      <c r="O64">
        <f t="shared" si="19"/>
        <v>0.33888028453024416</v>
      </c>
      <c r="P64">
        <f t="shared" si="20"/>
        <v>0.58778508241395311</v>
      </c>
    </row>
    <row r="65" spans="1:16">
      <c r="A65" s="1">
        <f t="shared" si="3"/>
        <v>13</v>
      </c>
      <c r="B65" s="1">
        <f t="shared" si="4"/>
        <v>-0.11090851918740618</v>
      </c>
      <c r="C65" s="1">
        <f t="shared" ref="C65:D65" si="58">B65*$B$8+C64</f>
        <v>0.31101523032070022</v>
      </c>
      <c r="D65" s="1">
        <f t="shared" si="58"/>
        <v>0.70985661954002188</v>
      </c>
      <c r="N65">
        <f t="shared" si="18"/>
        <v>-0.11740537400535862</v>
      </c>
      <c r="O65">
        <f t="shared" si="19"/>
        <v>0.3112878243393789</v>
      </c>
      <c r="P65">
        <f t="shared" si="20"/>
        <v>0.66913044725252813</v>
      </c>
    </row>
    <row r="66" spans="1:16">
      <c r="A66" s="1">
        <f t="shared" si="3"/>
        <v>13.25</v>
      </c>
      <c r="B66" s="1">
        <f t="shared" si="4"/>
        <v>-0.1245511727189768</v>
      </c>
      <c r="C66" s="1">
        <f t="shared" ref="C66:D66" si="59">B66*$B$8+C65</f>
        <v>0.27987743714095603</v>
      </c>
      <c r="D66" s="1">
        <f t="shared" si="59"/>
        <v>0.77982597882526083</v>
      </c>
      <c r="N66">
        <f t="shared" si="18"/>
        <v>-0.13039188306349589</v>
      </c>
      <c r="O66">
        <f t="shared" si="19"/>
        <v>0.28028482987182624</v>
      </c>
      <c r="P66">
        <f t="shared" si="20"/>
        <v>0.74314467946240792</v>
      </c>
    </row>
    <row r="67" spans="1:16">
      <c r="A67" s="1">
        <f t="shared" si="3"/>
        <v>13.5</v>
      </c>
      <c r="B67" s="1">
        <f t="shared" si="4"/>
        <v>-0.13682796991080831</v>
      </c>
      <c r="C67" s="1">
        <f t="shared" ref="C67:D67" si="60">B67*$B$8+C66</f>
        <v>0.24567044466325394</v>
      </c>
      <c r="D67" s="1">
        <f t="shared" si="60"/>
        <v>0.84124358999107429</v>
      </c>
      <c r="N67">
        <f t="shared" si="18"/>
        <v>-0.14194979147676809</v>
      </c>
      <c r="O67">
        <f t="shared" si="19"/>
        <v>0.24621097639608047</v>
      </c>
      <c r="P67">
        <f t="shared" si="20"/>
        <v>0.80901686369073467</v>
      </c>
    </row>
    <row r="68" spans="1:16">
      <c r="A68" s="1">
        <f t="shared" si="3"/>
        <v>13.75</v>
      </c>
      <c r="B68" s="1">
        <f t="shared" si="4"/>
        <v>-0.14760428062726969</v>
      </c>
      <c r="C68" s="1">
        <f t="shared" ref="C68:D68" si="61">B68*$B$8+C67</f>
        <v>0.20876937450643651</v>
      </c>
      <c r="D68" s="1">
        <f t="shared" si="61"/>
        <v>0.89343593361768336</v>
      </c>
      <c r="N68">
        <f t="shared" si="18"/>
        <v>-0.15195246839189999</v>
      </c>
      <c r="O68">
        <f t="shared" si="19"/>
        <v>0.20943958415190531</v>
      </c>
      <c r="P68">
        <f t="shared" si="20"/>
        <v>0.86602529055916122</v>
      </c>
    </row>
    <row r="69" spans="1:16">
      <c r="A69" s="1">
        <f t="shared" si="3"/>
        <v>14</v>
      </c>
      <c r="B69" s="1">
        <f t="shared" si="4"/>
        <v>-0.15676192940690395</v>
      </c>
      <c r="C69" s="1">
        <f t="shared" ref="C69:D69" si="62">B69*$B$8+C68</f>
        <v>0.16957889215471053</v>
      </c>
      <c r="D69" s="1">
        <f t="shared" si="62"/>
        <v>0.935830656656361</v>
      </c>
      <c r="N69">
        <f t="shared" si="18"/>
        <v>-0.1602903223960245</v>
      </c>
      <c r="O69">
        <f t="shared" si="19"/>
        <v>0.17037352817598556</v>
      </c>
      <c r="P69">
        <f t="shared" si="20"/>
        <v>0.91354536386220675</v>
      </c>
    </row>
    <row r="70" spans="1:16">
      <c r="A70" s="1">
        <f t="shared" si="3"/>
        <v>14.25</v>
      </c>
      <c r="B70" s="1">
        <f t="shared" si="4"/>
        <v>-0.16420049140127557</v>
      </c>
      <c r="C70" s="1">
        <f t="shared" ref="C70:D70" si="63">B70*$B$8+C69</f>
        <v>0.12852876930439164</v>
      </c>
      <c r="D70" s="1">
        <f t="shared" si="63"/>
        <v>0.96796284898245888</v>
      </c>
      <c r="N70">
        <f t="shared" si="18"/>
        <v>-0.16687200222304108</v>
      </c>
      <c r="O70">
        <f t="shared" si="19"/>
        <v>0.12944082431906523</v>
      </c>
      <c r="P70">
        <f t="shared" si="20"/>
        <v>0.95105644377345111</v>
      </c>
    </row>
    <row r="71" spans="1:16">
      <c r="A71" s="1">
        <f t="shared" si="3"/>
        <v>14.5</v>
      </c>
      <c r="B71" s="1">
        <f t="shared" si="4"/>
        <v>-0.16983839365657963</v>
      </c>
      <c r="C71" s="1">
        <f t="shared" ref="C71:D71" si="64">B71*$B$8+C70</f>
        <v>8.6069170890246738E-2</v>
      </c>
      <c r="D71" s="1">
        <f t="shared" si="64"/>
        <v>0.98948014170502052</v>
      </c>
      <c r="N71">
        <f t="shared" si="18"/>
        <v>-0.17162539761712503</v>
      </c>
      <c r="O71">
        <f t="shared" si="19"/>
        <v>8.7089939815087017E-2</v>
      </c>
      <c r="P71">
        <f t="shared" si="20"/>
        <v>0.97814755108397611</v>
      </c>
    </row>
    <row r="72" spans="1:16">
      <c r="A72" s="1">
        <f t="shared" si="3"/>
        <v>14.75</v>
      </c>
      <c r="B72" s="1">
        <f t="shared" si="4"/>
        <v>-0.17361380966110904</v>
      </c>
      <c r="C72" s="1">
        <f t="shared" ref="C72:D72" si="65">B72*$B$8+C71</f>
        <v>4.2665718474969479E-2</v>
      </c>
      <c r="D72" s="1">
        <f t="shared" si="65"/>
        <v>1.0001465713237629</v>
      </c>
      <c r="N72">
        <f t="shared" si="18"/>
        <v>-0.17449842938771826</v>
      </c>
      <c r="O72">
        <f t="shared" si="19"/>
        <v>4.3784879780715893E-2</v>
      </c>
      <c r="P72">
        <f t="shared" si="20"/>
        <v>0.99452186997622738</v>
      </c>
    </row>
    <row r="73" spans="1:16">
      <c r="A73" s="1">
        <f t="shared" si="3"/>
        <v>15</v>
      </c>
      <c r="B73" s="1">
        <f t="shared" si="4"/>
        <v>-0.17548533734877034</v>
      </c>
      <c r="C73" s="1">
        <f t="shared" ref="C73:D73" si="66">B73*$B$8+C72</f>
        <v>-1.2056158622231056E-3</v>
      </c>
      <c r="D73" s="1">
        <f t="shared" si="66"/>
        <v>0.99984516735820717</v>
      </c>
      <c r="N73">
        <f t="shared" si="18"/>
        <v>-0.17545961999999463</v>
      </c>
      <c r="O73">
        <f t="shared" si="19"/>
        <v>1.0347857939798064E-7</v>
      </c>
      <c r="P73">
        <f t="shared" si="20"/>
        <v>0.99999999999996947</v>
      </c>
    </row>
    <row r="74" spans="1:16">
      <c r="A74" s="1"/>
      <c r="B74" s="1"/>
      <c r="C74" s="1"/>
      <c r="D74" s="1"/>
    </row>
    <row r="75" spans="1:16">
      <c r="A75" s="1"/>
      <c r="B75" s="1"/>
      <c r="C75" s="1"/>
      <c r="D75" s="1"/>
    </row>
    <row r="76" spans="1:16">
      <c r="A76" s="1"/>
      <c r="B76" s="1"/>
      <c r="C76" s="1"/>
      <c r="D76" s="1"/>
    </row>
    <row r="77" spans="1:16">
      <c r="A77" s="1"/>
      <c r="B77" s="1"/>
      <c r="C77" s="1"/>
      <c r="D77" s="1"/>
    </row>
    <row r="78" spans="1:16">
      <c r="A78" s="1"/>
      <c r="B78" s="1"/>
      <c r="C78" s="1"/>
      <c r="D78" s="1"/>
    </row>
    <row r="79" spans="1:16">
      <c r="A79" s="1"/>
      <c r="B79" s="1"/>
      <c r="C79" s="1"/>
      <c r="D79" s="1"/>
    </row>
    <row r="80" spans="1:16">
      <c r="A80" s="1"/>
      <c r="B80" s="1"/>
      <c r="C80" s="1"/>
      <c r="D80" s="1"/>
    </row>
    <row r="81" spans="1:4">
      <c r="A81" s="1"/>
      <c r="B81" s="1"/>
      <c r="C81" s="1"/>
      <c r="D81" s="1"/>
    </row>
    <row r="82" spans="1:4">
      <c r="A82" s="1"/>
      <c r="B82" s="1"/>
      <c r="C82" s="1"/>
      <c r="D82" s="1"/>
    </row>
    <row r="83" spans="1:4">
      <c r="A83" s="1"/>
      <c r="B83" s="1"/>
      <c r="C83" s="1"/>
      <c r="D83" s="1"/>
    </row>
    <row r="84" spans="1:4">
      <c r="A84" s="1"/>
      <c r="B84" s="1"/>
      <c r="C84" s="1"/>
      <c r="D84" s="1"/>
    </row>
    <row r="85" spans="1:4">
      <c r="A85" s="1"/>
      <c r="B85" s="1"/>
      <c r="C85" s="1"/>
      <c r="D85" s="1"/>
    </row>
    <row r="86" spans="1:4">
      <c r="A86" s="1"/>
      <c r="B86" s="1"/>
      <c r="C86" s="1"/>
      <c r="D86" s="1"/>
    </row>
    <row r="87" spans="1:4">
      <c r="A87" s="1"/>
      <c r="B87" s="1"/>
      <c r="C87" s="1"/>
      <c r="D87" s="1"/>
    </row>
    <row r="88" spans="1:4">
      <c r="A88" s="1"/>
      <c r="B88" s="1"/>
      <c r="C88" s="1"/>
      <c r="D88" s="1"/>
    </row>
    <row r="89" spans="1:4">
      <c r="A89" s="1"/>
      <c r="B89" s="1"/>
      <c r="C89" s="1"/>
      <c r="D89" s="1"/>
    </row>
    <row r="90" spans="1:4">
      <c r="A90" s="1"/>
      <c r="B90" s="1"/>
      <c r="C90" s="1"/>
      <c r="D90" s="1"/>
    </row>
    <row r="91" spans="1:4">
      <c r="A91" s="1"/>
      <c r="B91" s="1"/>
      <c r="C91" s="1"/>
      <c r="D91" s="1"/>
    </row>
    <row r="92" spans="1:4">
      <c r="A92" s="1"/>
      <c r="B92" s="1"/>
      <c r="C92" s="1"/>
      <c r="D92" s="1"/>
    </row>
    <row r="93" spans="1:4">
      <c r="A93" s="1"/>
      <c r="B93" s="1"/>
      <c r="C93" s="1"/>
      <c r="D93" s="1"/>
    </row>
    <row r="94" spans="1:4">
      <c r="A94" s="1"/>
      <c r="B94" s="1"/>
      <c r="C94" s="1"/>
      <c r="D94" s="1"/>
    </row>
    <row r="95" spans="1:4">
      <c r="A95" s="1"/>
      <c r="B95" s="1"/>
      <c r="C95" s="1"/>
      <c r="D95" s="1"/>
    </row>
    <row r="96" spans="1:4">
      <c r="A96" s="1"/>
      <c r="B96" s="1"/>
      <c r="C96" s="1"/>
      <c r="D96" s="1"/>
    </row>
    <row r="97" spans="1:4">
      <c r="A97" s="1"/>
      <c r="B97" s="1"/>
      <c r="C97" s="1"/>
      <c r="D97" s="1"/>
    </row>
    <row r="98" spans="1:4">
      <c r="A98" s="1"/>
      <c r="B98" s="1"/>
      <c r="C98" s="1"/>
      <c r="D98" s="1"/>
    </row>
    <row r="99" spans="1:4">
      <c r="A99" s="1"/>
      <c r="B99" s="1"/>
      <c r="C99" s="1"/>
      <c r="D99" s="1"/>
    </row>
    <row r="100" spans="1:4">
      <c r="A100" s="1"/>
      <c r="B100" s="1"/>
      <c r="C100" s="1"/>
      <c r="D100" s="1"/>
    </row>
    <row r="101" spans="1:4">
      <c r="A101" s="1"/>
      <c r="B101" s="1"/>
      <c r="C101" s="1"/>
      <c r="D101" s="1"/>
    </row>
    <row r="102" spans="1:4">
      <c r="A102" s="1"/>
      <c r="B102" s="1"/>
      <c r="C102" s="1"/>
      <c r="D102" s="1"/>
    </row>
    <row r="103" spans="1:4">
      <c r="A103" s="1"/>
      <c r="B103" s="1"/>
      <c r="C103" s="1"/>
      <c r="D103" s="1"/>
    </row>
    <row r="104" spans="1:4">
      <c r="A104" s="1"/>
      <c r="B104" s="1"/>
      <c r="C104" s="1"/>
      <c r="D104" s="1"/>
    </row>
  </sheetData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moto1</vt:lpstr>
      <vt:lpstr>moto2</vt:lpstr>
      <vt:lpstr>moto3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Magox</dc:creator>
  <cp:lastModifiedBy>Magox</cp:lastModifiedBy>
  <dcterms:created xsi:type="dcterms:W3CDTF">2013-01-27T10:00:43Z</dcterms:created>
  <dcterms:modified xsi:type="dcterms:W3CDTF">2014-01-12T15:53:07Z</dcterms:modified>
</cp:coreProperties>
</file>